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27"/>
  <workbookPr filterPrivacy="1" defaultThemeVersion="166925"/>
  <xr:revisionPtr revIDLastSave="0" documentId="8_{BA08B416-9ECD-EE4D-92B9-F7FD22E0E570}" xr6:coauthVersionLast="47" xr6:coauthVersionMax="47" xr10:uidLastSave="{00000000-0000-0000-0000-000000000000}"/>
  <bookViews>
    <workbookView xWindow="0" yWindow="760" windowWidth="29040" windowHeight="17520" tabRatio="601" xr2:uid="{98899EF9-07B3-48C0-BE58-65EEEEC71638}"/>
  </bookViews>
  <sheets>
    <sheet name="Sheet" sheetId="29" r:id="rId1"/>
    <sheet name="確定｜List1" sheetId="26" state="hidden" r:id="rId2"/>
    <sheet name="List1" sheetId="21" state="hidden" r:id="rId3"/>
    <sheet name="List2" sheetId="24" state="hidden" r:id="rId4"/>
    <sheet name="List3" sheetId="25" state="hidden" r:id="rId5"/>
    <sheet name="設定用" sheetId="22" state="hidden" r:id="rId6"/>
  </sheets>
  <definedNames>
    <definedName name="_xlnm._FilterDatabase" localSheetId="2" hidden="1">List1!$A$4:$AV$210</definedName>
    <definedName name="_xlnm._FilterDatabase" localSheetId="0" hidden="1">Sheet!$A$4:$AG$6</definedName>
    <definedName name="_xlnm._FilterDatabase" localSheetId="1" hidden="1">'確定｜List1'!$A$4:$AO$8</definedName>
    <definedName name="_xlnm.Print_Area" localSheetId="2">List1!$A:$AB</definedName>
    <definedName name="_xlnm.Print_Area" localSheetId="3">List2!$A:$U</definedName>
    <definedName name="_xlnm.Print_Area" localSheetId="4">List3!$A:$U</definedName>
    <definedName name="_xlnm.Print_Area" localSheetId="0">Sheet!$A:$T</definedName>
    <definedName name="_xlnm.Print_Area" localSheetId="1">'確定｜List1'!$A:$U</definedName>
    <definedName name="_xlnm.Print_Titles" localSheetId="2">List1!$2:$4</definedName>
    <definedName name="_xlnm.Print_Titles" localSheetId="3">List2!$2:$4</definedName>
    <definedName name="_xlnm.Print_Titles" localSheetId="4">List3!$2:$4</definedName>
    <definedName name="_xlnm.Print_Titles" localSheetId="0">Sheet!$2:$4</definedName>
    <definedName name="_xlnm.Print_Titles" localSheetId="1">'確定｜List1'!$2:$4</definedName>
    <definedName name="ニルセビマブ">設定用!$H$1:$H$2</definedName>
    <definedName name="パリビズマブ">設定用!$I$1</definedName>
    <definedName name="回シ">設定用!$K$2</definedName>
    <definedName name="回目">設定用!$L$2:$L$4</definedName>
    <definedName name="期間末日">設定用!$A$1:$B$3</definedName>
    <definedName name="投与量">設定用!$N$1:$O$3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" i="29" l="1"/>
  <c r="AC6" i="29" l="1"/>
  <c r="AC7" i="29"/>
  <c r="AC8" i="29"/>
  <c r="AC9" i="29"/>
  <c r="AC10" i="29"/>
  <c r="AC11" i="29"/>
  <c r="AC12" i="29"/>
  <c r="AC13" i="29"/>
  <c r="AC14" i="29"/>
  <c r="AC15" i="29"/>
  <c r="AC16" i="29"/>
  <c r="AC17" i="29"/>
  <c r="AC18" i="29"/>
  <c r="AC19" i="29"/>
  <c r="AC20" i="29"/>
  <c r="AC21" i="29"/>
  <c r="AC22" i="29"/>
  <c r="AC23" i="29"/>
  <c r="AC24" i="29"/>
  <c r="AC25" i="29"/>
  <c r="AC26" i="29"/>
  <c r="AC27" i="29"/>
  <c r="AC28" i="29"/>
  <c r="AC29" i="29"/>
  <c r="AC30" i="29"/>
  <c r="AC31" i="29"/>
  <c r="AC32" i="29"/>
  <c r="AC33" i="29"/>
  <c r="AC34" i="29"/>
  <c r="AC35" i="29"/>
  <c r="AC36" i="29"/>
  <c r="AC37" i="29"/>
  <c r="AC38" i="29"/>
  <c r="AC39" i="29"/>
  <c r="AC40" i="29"/>
  <c r="AC41" i="29"/>
  <c r="AC42" i="29"/>
  <c r="AC43" i="29"/>
  <c r="AC44" i="29"/>
  <c r="AC45" i="29"/>
  <c r="AC46" i="29"/>
  <c r="AC47" i="29"/>
  <c r="AC48" i="29"/>
  <c r="AC49" i="29"/>
  <c r="AC50" i="29"/>
  <c r="AC51" i="29"/>
  <c r="AC52" i="29"/>
  <c r="AC53" i="29"/>
  <c r="AC54" i="29"/>
  <c r="AC55" i="29"/>
  <c r="AC56" i="29"/>
  <c r="AC57" i="29"/>
  <c r="AC58" i="29"/>
  <c r="AC59" i="29"/>
  <c r="AC60" i="29"/>
  <c r="AC61" i="29"/>
  <c r="AC62" i="29"/>
  <c r="AC63" i="29"/>
  <c r="AC64" i="29"/>
  <c r="AC65" i="29"/>
  <c r="AC66" i="29"/>
  <c r="AC67" i="29"/>
  <c r="AC68" i="29"/>
  <c r="AC69" i="29"/>
  <c r="AC70" i="29"/>
  <c r="AC71" i="29"/>
  <c r="AC72" i="29"/>
  <c r="AC73" i="29"/>
  <c r="AC74" i="29"/>
  <c r="AC75" i="29"/>
  <c r="AC76" i="29"/>
  <c r="AC77" i="29"/>
  <c r="AC78" i="29"/>
  <c r="AC79" i="29"/>
  <c r="AC80" i="29"/>
  <c r="AC81" i="29"/>
  <c r="AC82" i="29"/>
  <c r="AC83" i="29"/>
  <c r="AC84" i="29"/>
  <c r="AC85" i="29"/>
  <c r="AC86" i="29"/>
  <c r="AC87" i="29"/>
  <c r="AC88" i="29"/>
  <c r="AC89" i="29"/>
  <c r="AC90" i="29"/>
  <c r="AC91" i="29"/>
  <c r="AC92" i="29"/>
  <c r="AC93" i="29"/>
  <c r="AC94" i="29"/>
  <c r="AC95" i="29"/>
  <c r="AC96" i="29"/>
  <c r="AC97" i="29"/>
  <c r="AC98" i="29"/>
  <c r="AC99" i="29"/>
  <c r="AC100" i="29"/>
  <c r="AC101" i="29"/>
  <c r="AC102" i="29"/>
  <c r="AC103" i="29"/>
  <c r="AC104" i="29"/>
  <c r="AC5" i="29"/>
  <c r="AF17" i="29" l="1"/>
  <c r="AF18" i="29"/>
  <c r="AF19" i="29"/>
  <c r="AF20" i="29"/>
  <c r="AF21" i="29"/>
  <c r="AF22" i="29"/>
  <c r="AF23" i="29"/>
  <c r="AF24" i="29"/>
  <c r="AF25" i="29"/>
  <c r="AF26" i="29"/>
  <c r="AF27" i="29"/>
  <c r="AF28" i="29"/>
  <c r="AF29" i="29"/>
  <c r="AF30" i="29"/>
  <c r="AF31" i="29"/>
  <c r="AF32" i="29"/>
  <c r="AF33" i="29"/>
  <c r="AF34" i="29"/>
  <c r="AF35" i="29"/>
  <c r="AF36" i="29"/>
  <c r="AF37" i="29"/>
  <c r="AF38" i="29"/>
  <c r="AF39" i="29"/>
  <c r="AF40" i="29"/>
  <c r="AF41" i="29"/>
  <c r="AF42" i="29"/>
  <c r="AF43" i="29"/>
  <c r="AF44" i="29"/>
  <c r="AF45" i="29"/>
  <c r="AF46" i="29"/>
  <c r="AF47" i="29"/>
  <c r="AF48" i="29"/>
  <c r="AF49" i="29"/>
  <c r="AF50" i="29"/>
  <c r="AF51" i="29"/>
  <c r="AF52" i="29"/>
  <c r="AF53" i="29"/>
  <c r="AF54" i="29"/>
  <c r="AF55" i="29"/>
  <c r="AF56" i="29"/>
  <c r="AF57" i="29"/>
  <c r="AF58" i="29"/>
  <c r="AF59" i="29"/>
  <c r="AF60" i="29"/>
  <c r="AF61" i="29"/>
  <c r="AF62" i="29"/>
  <c r="AF63" i="29"/>
  <c r="AF64" i="29"/>
  <c r="AF65" i="29"/>
  <c r="AF66" i="29"/>
  <c r="AF67" i="29"/>
  <c r="AF68" i="29"/>
  <c r="AF69" i="29"/>
  <c r="AF70" i="29"/>
  <c r="AF71" i="29"/>
  <c r="AF72" i="29"/>
  <c r="AF73" i="29"/>
  <c r="AF74" i="29"/>
  <c r="AF75" i="29"/>
  <c r="AF76" i="29"/>
  <c r="AF77" i="29"/>
  <c r="AF78" i="29"/>
  <c r="AF79" i="29"/>
  <c r="AF80" i="29"/>
  <c r="AF81" i="29"/>
  <c r="AF82" i="29"/>
  <c r="AF83" i="29"/>
  <c r="AF84" i="29"/>
  <c r="AF85" i="29"/>
  <c r="AF86" i="29"/>
  <c r="AF87" i="29"/>
  <c r="AF88" i="29"/>
  <c r="AF89" i="29"/>
  <c r="AF90" i="29"/>
  <c r="AF91" i="29"/>
  <c r="AF92" i="29"/>
  <c r="AF93" i="29"/>
  <c r="AF94" i="29"/>
  <c r="AF95" i="29"/>
  <c r="AF96" i="29"/>
  <c r="AF97" i="29"/>
  <c r="AF98" i="29"/>
  <c r="AF99" i="29"/>
  <c r="AF100" i="29"/>
  <c r="AF101" i="29"/>
  <c r="AF102" i="29"/>
  <c r="AF103" i="29"/>
  <c r="AF104" i="29"/>
  <c r="W6" i="29" l="1"/>
  <c r="W7" i="29"/>
  <c r="W8" i="29"/>
  <c r="W9" i="29"/>
  <c r="W10" i="29"/>
  <c r="W11" i="29"/>
  <c r="W12" i="29"/>
  <c r="W13" i="29"/>
  <c r="W14" i="29"/>
  <c r="W15" i="29"/>
  <c r="W16" i="29"/>
  <c r="W17" i="29"/>
  <c r="W18" i="29"/>
  <c r="W19" i="29"/>
  <c r="W20" i="29"/>
  <c r="W21" i="29"/>
  <c r="W22" i="29"/>
  <c r="W23" i="29"/>
  <c r="W24" i="29"/>
  <c r="W25" i="29"/>
  <c r="W26" i="29"/>
  <c r="W27" i="29"/>
  <c r="W28" i="29"/>
  <c r="W29" i="29"/>
  <c r="W30" i="29"/>
  <c r="W31" i="29"/>
  <c r="W32" i="29"/>
  <c r="W33" i="29"/>
  <c r="W34" i="29"/>
  <c r="W35" i="29"/>
  <c r="W36" i="29"/>
  <c r="W37" i="29"/>
  <c r="W38" i="29"/>
  <c r="W39" i="29"/>
  <c r="W40" i="29"/>
  <c r="W41" i="29"/>
  <c r="W42" i="29"/>
  <c r="W43" i="29"/>
  <c r="W44" i="29"/>
  <c r="W45" i="29"/>
  <c r="W46" i="29"/>
  <c r="W47" i="29"/>
  <c r="W48" i="29"/>
  <c r="W49" i="29"/>
  <c r="W50" i="29"/>
  <c r="W51" i="29"/>
  <c r="W52" i="29"/>
  <c r="W53" i="29"/>
  <c r="W54" i="29"/>
  <c r="W55" i="29"/>
  <c r="W56" i="29"/>
  <c r="W57" i="29"/>
  <c r="W58" i="29"/>
  <c r="W59" i="29"/>
  <c r="W60" i="29"/>
  <c r="W61" i="29"/>
  <c r="W62" i="29"/>
  <c r="W63" i="29"/>
  <c r="W64" i="29"/>
  <c r="W65" i="29"/>
  <c r="W66" i="29"/>
  <c r="W67" i="29"/>
  <c r="W68" i="29"/>
  <c r="W69" i="29"/>
  <c r="W70" i="29"/>
  <c r="W71" i="29"/>
  <c r="W72" i="29"/>
  <c r="W73" i="29"/>
  <c r="W74" i="29"/>
  <c r="W75" i="29"/>
  <c r="W76" i="29"/>
  <c r="W77" i="29"/>
  <c r="W78" i="29"/>
  <c r="W79" i="29"/>
  <c r="W80" i="29"/>
  <c r="W81" i="29"/>
  <c r="W82" i="29"/>
  <c r="W83" i="29"/>
  <c r="W84" i="29"/>
  <c r="W85" i="29"/>
  <c r="W86" i="29"/>
  <c r="W87" i="29"/>
  <c r="W88" i="29"/>
  <c r="W89" i="29"/>
  <c r="W90" i="29"/>
  <c r="W91" i="29"/>
  <c r="W92" i="29"/>
  <c r="W93" i="29"/>
  <c r="W94" i="29"/>
  <c r="W95" i="29"/>
  <c r="W96" i="29"/>
  <c r="W97" i="29"/>
  <c r="W98" i="29"/>
  <c r="W99" i="29"/>
  <c r="W100" i="29"/>
  <c r="W101" i="29"/>
  <c r="W102" i="29"/>
  <c r="W103" i="29"/>
  <c r="W104" i="29"/>
  <c r="W5" i="29"/>
  <c r="U6" i="29"/>
  <c r="V6" i="29"/>
  <c r="U7" i="29"/>
  <c r="V7" i="29"/>
  <c r="U8" i="29"/>
  <c r="V8" i="29"/>
  <c r="U9" i="29"/>
  <c r="V9" i="29"/>
  <c r="U10" i="29"/>
  <c r="V10" i="29"/>
  <c r="U11" i="29"/>
  <c r="V11" i="29"/>
  <c r="U12" i="29"/>
  <c r="V12" i="29"/>
  <c r="U13" i="29"/>
  <c r="V13" i="29"/>
  <c r="U14" i="29"/>
  <c r="V14" i="29"/>
  <c r="U15" i="29"/>
  <c r="V15" i="29"/>
  <c r="U16" i="29"/>
  <c r="V16" i="29"/>
  <c r="U17" i="29"/>
  <c r="V17" i="29"/>
  <c r="U18" i="29"/>
  <c r="V18" i="29"/>
  <c r="U19" i="29"/>
  <c r="V19" i="29"/>
  <c r="U20" i="29"/>
  <c r="V20" i="29"/>
  <c r="U21" i="29"/>
  <c r="V21" i="29"/>
  <c r="U22" i="29"/>
  <c r="V22" i="29"/>
  <c r="U23" i="29"/>
  <c r="V23" i="29"/>
  <c r="U24" i="29"/>
  <c r="V24" i="29"/>
  <c r="U25" i="29"/>
  <c r="V25" i="29"/>
  <c r="U26" i="29"/>
  <c r="V26" i="29"/>
  <c r="U27" i="29"/>
  <c r="V27" i="29"/>
  <c r="U28" i="29"/>
  <c r="V28" i="29"/>
  <c r="U29" i="29"/>
  <c r="V29" i="29"/>
  <c r="U30" i="29"/>
  <c r="V30" i="29"/>
  <c r="U31" i="29"/>
  <c r="V31" i="29"/>
  <c r="U32" i="29"/>
  <c r="V32" i="29"/>
  <c r="U33" i="29"/>
  <c r="V33" i="29"/>
  <c r="U34" i="29"/>
  <c r="V34" i="29"/>
  <c r="U35" i="29"/>
  <c r="V35" i="29"/>
  <c r="U36" i="29"/>
  <c r="V36" i="29"/>
  <c r="U37" i="29"/>
  <c r="V37" i="29"/>
  <c r="U38" i="29"/>
  <c r="V38" i="29"/>
  <c r="U39" i="29"/>
  <c r="V39" i="29"/>
  <c r="U40" i="29"/>
  <c r="V40" i="29"/>
  <c r="U41" i="29"/>
  <c r="V41" i="29"/>
  <c r="U42" i="29"/>
  <c r="V42" i="29"/>
  <c r="U43" i="29"/>
  <c r="V43" i="29"/>
  <c r="U44" i="29"/>
  <c r="V44" i="29"/>
  <c r="U45" i="29"/>
  <c r="V45" i="29"/>
  <c r="U46" i="29"/>
  <c r="V46" i="29"/>
  <c r="U47" i="29"/>
  <c r="V47" i="29"/>
  <c r="U48" i="29"/>
  <c r="V48" i="29"/>
  <c r="U49" i="29"/>
  <c r="V49" i="29"/>
  <c r="U50" i="29"/>
  <c r="V50" i="29"/>
  <c r="U51" i="29"/>
  <c r="V51" i="29"/>
  <c r="U52" i="29"/>
  <c r="V52" i="29"/>
  <c r="U53" i="29"/>
  <c r="V53" i="29"/>
  <c r="U54" i="29"/>
  <c r="V54" i="29"/>
  <c r="U55" i="29"/>
  <c r="V55" i="29"/>
  <c r="U56" i="29"/>
  <c r="V56" i="29"/>
  <c r="U57" i="29"/>
  <c r="V57" i="29"/>
  <c r="U58" i="29"/>
  <c r="V58" i="29"/>
  <c r="U59" i="29"/>
  <c r="V59" i="29"/>
  <c r="U60" i="29"/>
  <c r="V60" i="29"/>
  <c r="U61" i="29"/>
  <c r="V61" i="29"/>
  <c r="U62" i="29"/>
  <c r="V62" i="29"/>
  <c r="U63" i="29"/>
  <c r="V63" i="29"/>
  <c r="U64" i="29"/>
  <c r="V64" i="29"/>
  <c r="U65" i="29"/>
  <c r="V65" i="29"/>
  <c r="U66" i="29"/>
  <c r="V66" i="29"/>
  <c r="U67" i="29"/>
  <c r="V67" i="29"/>
  <c r="U68" i="29"/>
  <c r="V68" i="29"/>
  <c r="U69" i="29"/>
  <c r="V69" i="29"/>
  <c r="U70" i="29"/>
  <c r="V70" i="29"/>
  <c r="U71" i="29"/>
  <c r="V71" i="29"/>
  <c r="U72" i="29"/>
  <c r="V72" i="29"/>
  <c r="U73" i="29"/>
  <c r="V73" i="29"/>
  <c r="U74" i="29"/>
  <c r="V74" i="29"/>
  <c r="U75" i="29"/>
  <c r="V75" i="29"/>
  <c r="U76" i="29"/>
  <c r="V76" i="29"/>
  <c r="U77" i="29"/>
  <c r="V77" i="29"/>
  <c r="U78" i="29"/>
  <c r="V78" i="29"/>
  <c r="U79" i="29"/>
  <c r="V79" i="29"/>
  <c r="U80" i="29"/>
  <c r="V80" i="29"/>
  <c r="U81" i="29"/>
  <c r="V81" i="29"/>
  <c r="U82" i="29"/>
  <c r="V82" i="29"/>
  <c r="U83" i="29"/>
  <c r="V83" i="29"/>
  <c r="U84" i="29"/>
  <c r="V84" i="29"/>
  <c r="U85" i="29"/>
  <c r="V85" i="29"/>
  <c r="U86" i="29"/>
  <c r="V86" i="29"/>
  <c r="U87" i="29"/>
  <c r="V87" i="29"/>
  <c r="U88" i="29"/>
  <c r="V88" i="29"/>
  <c r="U89" i="29"/>
  <c r="V89" i="29"/>
  <c r="U90" i="29"/>
  <c r="V90" i="29"/>
  <c r="U91" i="29"/>
  <c r="V91" i="29"/>
  <c r="U92" i="29"/>
  <c r="V92" i="29"/>
  <c r="U93" i="29"/>
  <c r="V93" i="29"/>
  <c r="U94" i="29"/>
  <c r="V94" i="29"/>
  <c r="U95" i="29"/>
  <c r="V95" i="29"/>
  <c r="U96" i="29"/>
  <c r="V96" i="29"/>
  <c r="U97" i="29"/>
  <c r="V97" i="29"/>
  <c r="U98" i="29"/>
  <c r="V98" i="29"/>
  <c r="U99" i="29"/>
  <c r="V99" i="29"/>
  <c r="U100" i="29"/>
  <c r="V100" i="29"/>
  <c r="U101" i="29"/>
  <c r="V101" i="29"/>
  <c r="U102" i="29"/>
  <c r="V102" i="29"/>
  <c r="U103" i="29"/>
  <c r="V103" i="29"/>
  <c r="U104" i="29"/>
  <c r="V104" i="29"/>
  <c r="V5" i="29"/>
  <c r="U5" i="29"/>
  <c r="Z6" i="29"/>
  <c r="Z7" i="29"/>
  <c r="Z8" i="29"/>
  <c r="Z9" i="29"/>
  <c r="Z10" i="29"/>
  <c r="Z11" i="29"/>
  <c r="Z12" i="29"/>
  <c r="Z13" i="29"/>
  <c r="Z14" i="29"/>
  <c r="Z15" i="29"/>
  <c r="Z16" i="29"/>
  <c r="Z17" i="29"/>
  <c r="Z18" i="29"/>
  <c r="Z19" i="29"/>
  <c r="Z20" i="29"/>
  <c r="Z21" i="29"/>
  <c r="Z22" i="29"/>
  <c r="Z23" i="29"/>
  <c r="Z24" i="29"/>
  <c r="Z25" i="29"/>
  <c r="Z26" i="29"/>
  <c r="Z27" i="29"/>
  <c r="Z28" i="29"/>
  <c r="Z29" i="29"/>
  <c r="Z30" i="29"/>
  <c r="Z31" i="29"/>
  <c r="Z32" i="29"/>
  <c r="Z33" i="29"/>
  <c r="Z34" i="29"/>
  <c r="Z35" i="29"/>
  <c r="Z36" i="29"/>
  <c r="Z37" i="29"/>
  <c r="Z38" i="29"/>
  <c r="Z39" i="29"/>
  <c r="Z40" i="29"/>
  <c r="Z41" i="29"/>
  <c r="Z42" i="29"/>
  <c r="Z43" i="29"/>
  <c r="Z44" i="29"/>
  <c r="Z45" i="29"/>
  <c r="Z46" i="29"/>
  <c r="Z47" i="29"/>
  <c r="Z48" i="29"/>
  <c r="Z49" i="29"/>
  <c r="Z50" i="29"/>
  <c r="Z51" i="29"/>
  <c r="Z52" i="29"/>
  <c r="Z53" i="29"/>
  <c r="Z54" i="29"/>
  <c r="Z55" i="29"/>
  <c r="Z56" i="29"/>
  <c r="Z57" i="29"/>
  <c r="Z58" i="29"/>
  <c r="Z59" i="29"/>
  <c r="Z60" i="29"/>
  <c r="Z61" i="29"/>
  <c r="Z62" i="29"/>
  <c r="Z63" i="29"/>
  <c r="Z64" i="29"/>
  <c r="Z65" i="29"/>
  <c r="Z66" i="29"/>
  <c r="Z67" i="29"/>
  <c r="Z68" i="29"/>
  <c r="Z69" i="29"/>
  <c r="Z70" i="29"/>
  <c r="Z71" i="29"/>
  <c r="Z72" i="29"/>
  <c r="Z73" i="29"/>
  <c r="Z74" i="29"/>
  <c r="Z75" i="29"/>
  <c r="Z76" i="29"/>
  <c r="Z77" i="29"/>
  <c r="Z78" i="29"/>
  <c r="Z79" i="29"/>
  <c r="Z80" i="29"/>
  <c r="Z81" i="29"/>
  <c r="Z82" i="29"/>
  <c r="Z83" i="29"/>
  <c r="Z84" i="29"/>
  <c r="Z85" i="29"/>
  <c r="Z86" i="29"/>
  <c r="Z87" i="29"/>
  <c r="Z88" i="29"/>
  <c r="Z89" i="29"/>
  <c r="Z90" i="29"/>
  <c r="Z91" i="29"/>
  <c r="Z92" i="29"/>
  <c r="Z93" i="29"/>
  <c r="Z94" i="29"/>
  <c r="Z95" i="29"/>
  <c r="Z96" i="29"/>
  <c r="Z97" i="29"/>
  <c r="Z98" i="29"/>
  <c r="Z99" i="29"/>
  <c r="Z100" i="29"/>
  <c r="Z101" i="29"/>
  <c r="Z102" i="29"/>
  <c r="Z103" i="29"/>
  <c r="Z104" i="29"/>
  <c r="Z5" i="29"/>
  <c r="X12" i="29" l="1"/>
  <c r="AA12" i="29" s="1"/>
  <c r="X11" i="29"/>
  <c r="AA11" i="29" s="1"/>
  <c r="X10" i="29"/>
  <c r="AA10" i="29" s="1"/>
  <c r="AB10" i="29" s="1"/>
  <c r="M17" i="29"/>
  <c r="O17" i="29" s="1"/>
  <c r="M18" i="29"/>
  <c r="O18" i="29" s="1"/>
  <c r="M19" i="29"/>
  <c r="O19" i="29" s="1"/>
  <c r="M20" i="29"/>
  <c r="O20" i="29" s="1"/>
  <c r="M21" i="29"/>
  <c r="O21" i="29" s="1"/>
  <c r="M22" i="29"/>
  <c r="O22" i="29" s="1"/>
  <c r="M23" i="29"/>
  <c r="O23" i="29" s="1"/>
  <c r="M24" i="29"/>
  <c r="O24" i="29" s="1"/>
  <c r="M25" i="29"/>
  <c r="O25" i="29" s="1"/>
  <c r="M26" i="29"/>
  <c r="O26" i="29" s="1"/>
  <c r="M27" i="29"/>
  <c r="O27" i="29" s="1"/>
  <c r="M28" i="29"/>
  <c r="O28" i="29" s="1"/>
  <c r="M29" i="29"/>
  <c r="O29" i="29" s="1"/>
  <c r="M30" i="29"/>
  <c r="O30" i="29" s="1"/>
  <c r="M31" i="29"/>
  <c r="O31" i="29" s="1"/>
  <c r="M32" i="29"/>
  <c r="O32" i="29" s="1"/>
  <c r="M33" i="29"/>
  <c r="O33" i="29" s="1"/>
  <c r="M34" i="29"/>
  <c r="O34" i="29" s="1"/>
  <c r="M35" i="29"/>
  <c r="O35" i="29" s="1"/>
  <c r="M36" i="29"/>
  <c r="O36" i="29" s="1"/>
  <c r="M37" i="29"/>
  <c r="O37" i="29" s="1"/>
  <c r="M38" i="29"/>
  <c r="O38" i="29" s="1"/>
  <c r="M39" i="29"/>
  <c r="O39" i="29" s="1"/>
  <c r="M40" i="29"/>
  <c r="O40" i="29" s="1"/>
  <c r="M41" i="29"/>
  <c r="O41" i="29" s="1"/>
  <c r="M42" i="29"/>
  <c r="O42" i="29" s="1"/>
  <c r="M43" i="29"/>
  <c r="O43" i="29" s="1"/>
  <c r="M44" i="29"/>
  <c r="O44" i="29" s="1"/>
  <c r="M45" i="29"/>
  <c r="O45" i="29" s="1"/>
  <c r="M46" i="29"/>
  <c r="O46" i="29" s="1"/>
  <c r="M47" i="29"/>
  <c r="O47" i="29" s="1"/>
  <c r="M48" i="29"/>
  <c r="O48" i="29" s="1"/>
  <c r="M49" i="29"/>
  <c r="O49" i="29" s="1"/>
  <c r="M50" i="29"/>
  <c r="O50" i="29" s="1"/>
  <c r="M51" i="29"/>
  <c r="O51" i="29" s="1"/>
  <c r="M52" i="29"/>
  <c r="O52" i="29" s="1"/>
  <c r="M53" i="29"/>
  <c r="O53" i="29" s="1"/>
  <c r="M54" i="29"/>
  <c r="O54" i="29" s="1"/>
  <c r="M55" i="29"/>
  <c r="O55" i="29" s="1"/>
  <c r="M56" i="29"/>
  <c r="O56" i="29" s="1"/>
  <c r="M57" i="29"/>
  <c r="O57" i="29" s="1"/>
  <c r="M58" i="29"/>
  <c r="O58" i="29" s="1"/>
  <c r="M59" i="29"/>
  <c r="O59" i="29" s="1"/>
  <c r="M60" i="29"/>
  <c r="O60" i="29" s="1"/>
  <c r="M61" i="29"/>
  <c r="O61" i="29" s="1"/>
  <c r="M62" i="29"/>
  <c r="O62" i="29" s="1"/>
  <c r="M63" i="29"/>
  <c r="O63" i="29" s="1"/>
  <c r="M64" i="29"/>
  <c r="O64" i="29" s="1"/>
  <c r="M65" i="29"/>
  <c r="O65" i="29" s="1"/>
  <c r="M66" i="29"/>
  <c r="O66" i="29" s="1"/>
  <c r="M67" i="29"/>
  <c r="O67" i="29" s="1"/>
  <c r="M68" i="29"/>
  <c r="O68" i="29" s="1"/>
  <c r="M69" i="29"/>
  <c r="O69" i="29" s="1"/>
  <c r="M70" i="29"/>
  <c r="O70" i="29" s="1"/>
  <c r="M71" i="29"/>
  <c r="O71" i="29" s="1"/>
  <c r="M72" i="29"/>
  <c r="O72" i="29" s="1"/>
  <c r="M73" i="29"/>
  <c r="O73" i="29" s="1"/>
  <c r="M74" i="29"/>
  <c r="O74" i="29" s="1"/>
  <c r="M75" i="29"/>
  <c r="O75" i="29" s="1"/>
  <c r="M76" i="29"/>
  <c r="O76" i="29" s="1"/>
  <c r="M77" i="29"/>
  <c r="O77" i="29" s="1"/>
  <c r="M78" i="29"/>
  <c r="O78" i="29" s="1"/>
  <c r="M79" i="29"/>
  <c r="O79" i="29" s="1"/>
  <c r="M80" i="29"/>
  <c r="O80" i="29" s="1"/>
  <c r="M81" i="29"/>
  <c r="O81" i="29" s="1"/>
  <c r="M82" i="29"/>
  <c r="O82" i="29" s="1"/>
  <c r="M83" i="29"/>
  <c r="O83" i="29" s="1"/>
  <c r="M84" i="29"/>
  <c r="O84" i="29" s="1"/>
  <c r="M85" i="29"/>
  <c r="O85" i="29" s="1"/>
  <c r="M86" i="29"/>
  <c r="O86" i="29" s="1"/>
  <c r="M87" i="29"/>
  <c r="O87" i="29" s="1"/>
  <c r="M88" i="29"/>
  <c r="O88" i="29" s="1"/>
  <c r="M89" i="29"/>
  <c r="O89" i="29" s="1"/>
  <c r="M90" i="29"/>
  <c r="O90" i="29" s="1"/>
  <c r="M91" i="29"/>
  <c r="O91" i="29" s="1"/>
  <c r="M92" i="29"/>
  <c r="O92" i="29" s="1"/>
  <c r="M93" i="29"/>
  <c r="O93" i="29" s="1"/>
  <c r="M94" i="29"/>
  <c r="O94" i="29" s="1"/>
  <c r="M95" i="29"/>
  <c r="O95" i="29" s="1"/>
  <c r="M96" i="29"/>
  <c r="O96" i="29" s="1"/>
  <c r="M97" i="29"/>
  <c r="O97" i="29" s="1"/>
  <c r="M98" i="29"/>
  <c r="O98" i="29" s="1"/>
  <c r="M99" i="29"/>
  <c r="O99" i="29" s="1"/>
  <c r="M100" i="29"/>
  <c r="O100" i="29" s="1"/>
  <c r="M101" i="29"/>
  <c r="O101" i="29" s="1"/>
  <c r="M102" i="29"/>
  <c r="O102" i="29" s="1"/>
  <c r="M103" i="29"/>
  <c r="O103" i="29" s="1"/>
  <c r="M104" i="29"/>
  <c r="O104" i="29" s="1"/>
  <c r="Y6" i="29"/>
  <c r="Y7" i="29"/>
  <c r="Y8" i="29"/>
  <c r="Y9" i="29"/>
  <c r="Y10" i="29"/>
  <c r="Y11" i="29"/>
  <c r="Y12" i="29"/>
  <c r="Y13" i="29"/>
  <c r="Y14" i="29"/>
  <c r="AE14" i="29" s="1"/>
  <c r="Y15" i="29"/>
  <c r="Y16" i="29"/>
  <c r="Y17" i="29"/>
  <c r="AE17" i="29" s="1"/>
  <c r="Y18" i="29"/>
  <c r="AE18" i="29" s="1"/>
  <c r="Y19" i="29"/>
  <c r="AE19" i="29" s="1"/>
  <c r="Y20" i="29"/>
  <c r="AE20" i="29" s="1"/>
  <c r="Y21" i="29"/>
  <c r="AE21" i="29" s="1"/>
  <c r="Y22" i="29"/>
  <c r="AE22" i="29" s="1"/>
  <c r="Y23" i="29"/>
  <c r="AE23" i="29" s="1"/>
  <c r="Y24" i="29"/>
  <c r="AE24" i="29" s="1"/>
  <c r="Y25" i="29"/>
  <c r="AE25" i="29" s="1"/>
  <c r="Y26" i="29"/>
  <c r="AE26" i="29" s="1"/>
  <c r="Y27" i="29"/>
  <c r="AE27" i="29" s="1"/>
  <c r="Y28" i="29"/>
  <c r="AE28" i="29" s="1"/>
  <c r="Y29" i="29"/>
  <c r="AE29" i="29" s="1"/>
  <c r="Y30" i="29"/>
  <c r="AE30" i="29" s="1"/>
  <c r="Y31" i="29"/>
  <c r="AE31" i="29" s="1"/>
  <c r="Y32" i="29"/>
  <c r="AE32" i="29" s="1"/>
  <c r="Y33" i="29"/>
  <c r="AE33" i="29" s="1"/>
  <c r="Y34" i="29"/>
  <c r="AE34" i="29" s="1"/>
  <c r="Y35" i="29"/>
  <c r="AE35" i="29" s="1"/>
  <c r="Y36" i="29"/>
  <c r="AE36" i="29" s="1"/>
  <c r="Y37" i="29"/>
  <c r="AE37" i="29" s="1"/>
  <c r="Y38" i="29"/>
  <c r="AE38" i="29" s="1"/>
  <c r="Y39" i="29"/>
  <c r="AE39" i="29" s="1"/>
  <c r="Y40" i="29"/>
  <c r="AE40" i="29" s="1"/>
  <c r="Y41" i="29"/>
  <c r="AE41" i="29" s="1"/>
  <c r="Y42" i="29"/>
  <c r="AE42" i="29" s="1"/>
  <c r="Y43" i="29"/>
  <c r="AE43" i="29" s="1"/>
  <c r="Y44" i="29"/>
  <c r="AE44" i="29" s="1"/>
  <c r="Y45" i="29"/>
  <c r="AE45" i="29" s="1"/>
  <c r="Y46" i="29"/>
  <c r="AE46" i="29" s="1"/>
  <c r="Y47" i="29"/>
  <c r="AE47" i="29" s="1"/>
  <c r="Y48" i="29"/>
  <c r="AE48" i="29" s="1"/>
  <c r="Y49" i="29"/>
  <c r="AE49" i="29" s="1"/>
  <c r="Y50" i="29"/>
  <c r="AE50" i="29" s="1"/>
  <c r="Y51" i="29"/>
  <c r="AE51" i="29" s="1"/>
  <c r="Y52" i="29"/>
  <c r="AE52" i="29" s="1"/>
  <c r="Y53" i="29"/>
  <c r="AE53" i="29" s="1"/>
  <c r="Y54" i="29"/>
  <c r="AE54" i="29" s="1"/>
  <c r="Y55" i="29"/>
  <c r="AE55" i="29" s="1"/>
  <c r="Y56" i="29"/>
  <c r="AE56" i="29" s="1"/>
  <c r="Y57" i="29"/>
  <c r="AE57" i="29" s="1"/>
  <c r="Y58" i="29"/>
  <c r="AE58" i="29" s="1"/>
  <c r="Y59" i="29"/>
  <c r="AE59" i="29" s="1"/>
  <c r="Y60" i="29"/>
  <c r="AE60" i="29" s="1"/>
  <c r="Y61" i="29"/>
  <c r="AE61" i="29" s="1"/>
  <c r="Y62" i="29"/>
  <c r="AE62" i="29" s="1"/>
  <c r="Y63" i="29"/>
  <c r="AE63" i="29" s="1"/>
  <c r="Y64" i="29"/>
  <c r="AE64" i="29" s="1"/>
  <c r="Y65" i="29"/>
  <c r="AE65" i="29" s="1"/>
  <c r="Y66" i="29"/>
  <c r="AE66" i="29" s="1"/>
  <c r="Y67" i="29"/>
  <c r="AE67" i="29" s="1"/>
  <c r="Y68" i="29"/>
  <c r="AE68" i="29" s="1"/>
  <c r="Y69" i="29"/>
  <c r="AE69" i="29" s="1"/>
  <c r="Y70" i="29"/>
  <c r="AE70" i="29" s="1"/>
  <c r="Y71" i="29"/>
  <c r="AE71" i="29" s="1"/>
  <c r="Y72" i="29"/>
  <c r="AE72" i="29" s="1"/>
  <c r="Y73" i="29"/>
  <c r="AE73" i="29" s="1"/>
  <c r="Y74" i="29"/>
  <c r="AE74" i="29" s="1"/>
  <c r="Y75" i="29"/>
  <c r="AE75" i="29" s="1"/>
  <c r="Y76" i="29"/>
  <c r="AE76" i="29" s="1"/>
  <c r="Y77" i="29"/>
  <c r="AE77" i="29" s="1"/>
  <c r="Y78" i="29"/>
  <c r="AE78" i="29" s="1"/>
  <c r="Y79" i="29"/>
  <c r="AE79" i="29" s="1"/>
  <c r="Y80" i="29"/>
  <c r="AE80" i="29" s="1"/>
  <c r="Y81" i="29"/>
  <c r="AE81" i="29" s="1"/>
  <c r="Y82" i="29"/>
  <c r="AE82" i="29" s="1"/>
  <c r="Y83" i="29"/>
  <c r="AE83" i="29" s="1"/>
  <c r="Y84" i="29"/>
  <c r="AE84" i="29" s="1"/>
  <c r="Y85" i="29"/>
  <c r="AE85" i="29" s="1"/>
  <c r="Y86" i="29"/>
  <c r="AE86" i="29" s="1"/>
  <c r="Y87" i="29"/>
  <c r="AE87" i="29" s="1"/>
  <c r="Y88" i="29"/>
  <c r="AE88" i="29" s="1"/>
  <c r="Y89" i="29"/>
  <c r="AE89" i="29" s="1"/>
  <c r="Y90" i="29"/>
  <c r="AE90" i="29" s="1"/>
  <c r="Y91" i="29"/>
  <c r="AE91" i="29" s="1"/>
  <c r="Y92" i="29"/>
  <c r="AE92" i="29" s="1"/>
  <c r="Y93" i="29"/>
  <c r="AE93" i="29" s="1"/>
  <c r="Y94" i="29"/>
  <c r="AE94" i="29" s="1"/>
  <c r="Y95" i="29"/>
  <c r="AE95" i="29" s="1"/>
  <c r="Y96" i="29"/>
  <c r="AE96" i="29" s="1"/>
  <c r="Y97" i="29"/>
  <c r="AE97" i="29" s="1"/>
  <c r="Y98" i="29"/>
  <c r="AE98" i="29" s="1"/>
  <c r="Y99" i="29"/>
  <c r="AE99" i="29" s="1"/>
  <c r="Y100" i="29"/>
  <c r="AE100" i="29" s="1"/>
  <c r="Y101" i="29"/>
  <c r="AE101" i="29" s="1"/>
  <c r="Y102" i="29"/>
  <c r="AE102" i="29" s="1"/>
  <c r="Y103" i="29"/>
  <c r="AE103" i="29" s="1"/>
  <c r="Y104" i="29"/>
  <c r="AE104" i="29" s="1"/>
  <c r="Y5" i="29"/>
  <c r="P5" i="29"/>
  <c r="M2" i="29"/>
  <c r="AG6" i="29"/>
  <c r="AG7" i="29"/>
  <c r="AG8" i="29"/>
  <c r="AG9" i="29"/>
  <c r="AG10" i="29"/>
  <c r="AG11" i="29"/>
  <c r="AG12" i="29"/>
  <c r="AG13" i="29"/>
  <c r="AG14" i="29"/>
  <c r="AG15" i="29"/>
  <c r="AG16" i="29"/>
  <c r="AG17" i="29"/>
  <c r="AG18" i="29"/>
  <c r="AG19" i="29"/>
  <c r="AG20" i="29"/>
  <c r="AG21" i="29"/>
  <c r="AG22" i="29"/>
  <c r="AG23" i="29"/>
  <c r="AG24" i="29"/>
  <c r="AG25" i="29"/>
  <c r="AG26" i="29"/>
  <c r="AG27" i="29"/>
  <c r="AG28" i="29"/>
  <c r="AG29" i="29"/>
  <c r="AG30" i="29"/>
  <c r="AG31" i="29"/>
  <c r="AG32" i="29"/>
  <c r="AG33" i="29"/>
  <c r="AG34" i="29"/>
  <c r="AG35" i="29"/>
  <c r="AG36" i="29"/>
  <c r="AG37" i="29"/>
  <c r="AG38" i="29"/>
  <c r="AG39" i="29"/>
  <c r="AG40" i="29"/>
  <c r="AG41" i="29"/>
  <c r="AG42" i="29"/>
  <c r="AG43" i="29"/>
  <c r="AG44" i="29"/>
  <c r="AG45" i="29"/>
  <c r="AG46" i="29"/>
  <c r="AG47" i="29"/>
  <c r="AG48" i="29"/>
  <c r="AG49" i="29"/>
  <c r="AG50" i="29"/>
  <c r="AG51" i="29"/>
  <c r="AG52" i="29"/>
  <c r="AG53" i="29"/>
  <c r="AG54" i="29"/>
  <c r="AG55" i="29"/>
  <c r="AG56" i="29"/>
  <c r="AG57" i="29"/>
  <c r="AG58" i="29"/>
  <c r="AG59" i="29"/>
  <c r="AG60" i="29"/>
  <c r="AG61" i="29"/>
  <c r="AG62" i="29"/>
  <c r="AG63" i="29"/>
  <c r="AG64" i="29"/>
  <c r="AG65" i="29"/>
  <c r="AG66" i="29"/>
  <c r="AG67" i="29"/>
  <c r="AG68" i="29"/>
  <c r="AG69" i="29"/>
  <c r="AG70" i="29"/>
  <c r="AG71" i="29"/>
  <c r="AG72" i="29"/>
  <c r="AG73" i="29"/>
  <c r="AG74" i="29"/>
  <c r="AG75" i="29"/>
  <c r="AG76" i="29"/>
  <c r="AG77" i="29"/>
  <c r="AG78" i="29"/>
  <c r="AG79" i="29"/>
  <c r="AG80" i="29"/>
  <c r="AG81" i="29"/>
  <c r="AG82" i="29"/>
  <c r="AG83" i="29"/>
  <c r="AG84" i="29"/>
  <c r="AG85" i="29"/>
  <c r="AG86" i="29"/>
  <c r="AG87" i="29"/>
  <c r="AG88" i="29"/>
  <c r="AG89" i="29"/>
  <c r="AG90" i="29"/>
  <c r="AG91" i="29"/>
  <c r="AG92" i="29"/>
  <c r="AG93" i="29"/>
  <c r="AG94" i="29"/>
  <c r="AG95" i="29"/>
  <c r="AG96" i="29"/>
  <c r="AG97" i="29"/>
  <c r="AG98" i="29"/>
  <c r="AG99" i="29"/>
  <c r="AG100" i="29"/>
  <c r="AG101" i="29"/>
  <c r="AG102" i="29"/>
  <c r="AG103" i="29"/>
  <c r="AG104" i="29"/>
  <c r="AG5" i="29"/>
  <c r="AF12" i="29" l="1"/>
  <c r="AE12" i="29"/>
  <c r="AF11" i="29"/>
  <c r="AE11" i="29"/>
  <c r="AF5" i="29"/>
  <c r="AF9" i="29"/>
  <c r="AE9" i="29"/>
  <c r="AF16" i="29"/>
  <c r="AE16" i="29"/>
  <c r="AF15" i="29"/>
  <c r="AE15" i="29"/>
  <c r="AF7" i="29"/>
  <c r="AE7" i="29"/>
  <c r="AF8" i="29"/>
  <c r="AE8" i="29"/>
  <c r="AF6" i="29"/>
  <c r="AF13" i="29"/>
  <c r="AE13" i="29"/>
  <c r="AF10" i="29"/>
  <c r="AE10" i="29"/>
  <c r="AF14" i="29"/>
  <c r="P6" i="29"/>
  <c r="P7" i="29"/>
  <c r="P8" i="29"/>
  <c r="P9" i="29"/>
  <c r="P10" i="29"/>
  <c r="P11" i="29"/>
  <c r="P12" i="29"/>
  <c r="P13" i="29"/>
  <c r="P14" i="29"/>
  <c r="P15" i="29"/>
  <c r="P16" i="29"/>
  <c r="P17" i="29"/>
  <c r="P18" i="29"/>
  <c r="P19" i="29"/>
  <c r="P20" i="29"/>
  <c r="P21" i="29"/>
  <c r="P22" i="29"/>
  <c r="P23" i="29"/>
  <c r="P24" i="29"/>
  <c r="P25" i="29"/>
  <c r="P26" i="29"/>
  <c r="P27" i="29"/>
  <c r="P28" i="29"/>
  <c r="P29" i="29"/>
  <c r="P30" i="29"/>
  <c r="P31" i="29"/>
  <c r="P32" i="29"/>
  <c r="P33" i="29"/>
  <c r="P34" i="29"/>
  <c r="P35" i="29"/>
  <c r="P36" i="29"/>
  <c r="P37" i="29"/>
  <c r="P38" i="29"/>
  <c r="P39" i="29"/>
  <c r="P40" i="29"/>
  <c r="P41" i="29"/>
  <c r="P42" i="29"/>
  <c r="P43" i="29"/>
  <c r="P44" i="29"/>
  <c r="P45" i="29"/>
  <c r="P46" i="29"/>
  <c r="P47" i="29"/>
  <c r="P48" i="29"/>
  <c r="P49" i="29"/>
  <c r="P50" i="29"/>
  <c r="P51" i="29"/>
  <c r="P52" i="29"/>
  <c r="P53" i="29"/>
  <c r="P54" i="29"/>
  <c r="P55" i="29"/>
  <c r="P56" i="29"/>
  <c r="P57" i="29"/>
  <c r="P58" i="29"/>
  <c r="P59" i="29"/>
  <c r="P60" i="29"/>
  <c r="P61" i="29"/>
  <c r="P62" i="29"/>
  <c r="P63" i="29"/>
  <c r="P64" i="29"/>
  <c r="P65" i="29"/>
  <c r="P66" i="29"/>
  <c r="P67" i="29"/>
  <c r="P68" i="29"/>
  <c r="P69" i="29"/>
  <c r="P70" i="29"/>
  <c r="P71" i="29"/>
  <c r="P72" i="29"/>
  <c r="P73" i="29"/>
  <c r="P74" i="29"/>
  <c r="P75" i="29"/>
  <c r="P76" i="29"/>
  <c r="P77" i="29"/>
  <c r="P78" i="29"/>
  <c r="P79" i="29"/>
  <c r="P80" i="29"/>
  <c r="P81" i="29"/>
  <c r="P82" i="29"/>
  <c r="P83" i="29"/>
  <c r="P84" i="29"/>
  <c r="P85" i="29"/>
  <c r="P86" i="29"/>
  <c r="P87" i="29"/>
  <c r="P88" i="29"/>
  <c r="P89" i="29"/>
  <c r="P90" i="29"/>
  <c r="P91" i="29"/>
  <c r="P92" i="29"/>
  <c r="P93" i="29"/>
  <c r="P94" i="29"/>
  <c r="P95" i="29"/>
  <c r="P96" i="29"/>
  <c r="P97" i="29"/>
  <c r="P98" i="29"/>
  <c r="P99" i="29"/>
  <c r="P100" i="29"/>
  <c r="P101" i="29"/>
  <c r="P102" i="29"/>
  <c r="P103" i="29"/>
  <c r="P104" i="29"/>
  <c r="AD7" i="29" l="1"/>
  <c r="AD8" i="29"/>
  <c r="X9" i="29"/>
  <c r="AA9" i="29" s="1"/>
  <c r="AD9" i="29"/>
  <c r="AD10" i="29"/>
  <c r="AD11" i="29"/>
  <c r="AD12" i="29"/>
  <c r="AD13" i="29"/>
  <c r="AD14" i="29"/>
  <c r="AD15" i="29"/>
  <c r="AD16" i="29"/>
  <c r="AD17" i="29"/>
  <c r="X18" i="29"/>
  <c r="AD18" i="29"/>
  <c r="AD19" i="29"/>
  <c r="AD20" i="29"/>
  <c r="AD21" i="29"/>
  <c r="AD22" i="29"/>
  <c r="AD23" i="29"/>
  <c r="AD24" i="29"/>
  <c r="AD25" i="29"/>
  <c r="AD26" i="29"/>
  <c r="AD27" i="29"/>
  <c r="AD28" i="29"/>
  <c r="AD29" i="29"/>
  <c r="AD30" i="29"/>
  <c r="AD31" i="29"/>
  <c r="X32" i="29"/>
  <c r="AD32" i="29"/>
  <c r="AD33" i="29"/>
  <c r="AD34" i="29"/>
  <c r="AD35" i="29"/>
  <c r="AD36" i="29"/>
  <c r="X37" i="29"/>
  <c r="AD37" i="29"/>
  <c r="AD38" i="29"/>
  <c r="AD39" i="29"/>
  <c r="AD40" i="29"/>
  <c r="AD41" i="29"/>
  <c r="AD42" i="29"/>
  <c r="X43" i="29"/>
  <c r="AD43" i="29"/>
  <c r="AD44" i="29"/>
  <c r="AD45" i="29"/>
  <c r="AD46" i="29"/>
  <c r="AD47" i="29"/>
  <c r="AD48" i="29"/>
  <c r="AD49" i="29"/>
  <c r="AD50" i="29"/>
  <c r="AD51" i="29"/>
  <c r="AD52" i="29"/>
  <c r="X53" i="29"/>
  <c r="AD53" i="29"/>
  <c r="AD54" i="29"/>
  <c r="AD55" i="29"/>
  <c r="AD56" i="29"/>
  <c r="AD57" i="29"/>
  <c r="AD58" i="29"/>
  <c r="AD59" i="29"/>
  <c r="AD60" i="29"/>
  <c r="AD61" i="29"/>
  <c r="AD62" i="29"/>
  <c r="AD63" i="29"/>
  <c r="AD64" i="29"/>
  <c r="AD65" i="29"/>
  <c r="X66" i="29"/>
  <c r="AD66" i="29"/>
  <c r="AD67" i="29"/>
  <c r="AD68" i="29"/>
  <c r="X69" i="29"/>
  <c r="AD69" i="29"/>
  <c r="AD70" i="29"/>
  <c r="AD71" i="29"/>
  <c r="AD72" i="29"/>
  <c r="AD73" i="29"/>
  <c r="AD74" i="29"/>
  <c r="AD75" i="29"/>
  <c r="AD76" i="29"/>
  <c r="X77" i="29"/>
  <c r="AD77" i="29"/>
  <c r="AD78" i="29"/>
  <c r="AD79" i="29"/>
  <c r="AD80" i="29"/>
  <c r="AD81" i="29"/>
  <c r="AD82" i="29"/>
  <c r="AD83" i="29"/>
  <c r="AD84" i="29"/>
  <c r="AD85" i="29"/>
  <c r="AD86" i="29"/>
  <c r="AD87" i="29"/>
  <c r="AD88" i="29"/>
  <c r="AD89" i="29"/>
  <c r="X90" i="29"/>
  <c r="AD90" i="29"/>
  <c r="AD91" i="29"/>
  <c r="AD92" i="29"/>
  <c r="AD93" i="29"/>
  <c r="AD94" i="29"/>
  <c r="AD95" i="29"/>
  <c r="AD96" i="29"/>
  <c r="AD97" i="29"/>
  <c r="AD98" i="29"/>
  <c r="AD99" i="29"/>
  <c r="AD100" i="29"/>
  <c r="AD101" i="29"/>
  <c r="AD102" i="29"/>
  <c r="AD103" i="29"/>
  <c r="AD104" i="29"/>
  <c r="AA43" i="29" l="1"/>
  <c r="AB43" i="29" s="1"/>
  <c r="AA66" i="29"/>
  <c r="AB66" i="29" s="1"/>
  <c r="AA53" i="29"/>
  <c r="AB53" i="29" s="1"/>
  <c r="AA69" i="29"/>
  <c r="AB69" i="29" s="1"/>
  <c r="AA18" i="29"/>
  <c r="AB18" i="29" s="1"/>
  <c r="AA77" i="29"/>
  <c r="AB77" i="29" s="1"/>
  <c r="AA32" i="29"/>
  <c r="AB32" i="29" s="1"/>
  <c r="AA90" i="29"/>
  <c r="AB90" i="29" s="1"/>
  <c r="AA37" i="29"/>
  <c r="AB37" i="29" s="1"/>
  <c r="AB9" i="29"/>
  <c r="X74" i="29"/>
  <c r="X27" i="29"/>
  <c r="X91" i="29"/>
  <c r="X29" i="29"/>
  <c r="X61" i="29"/>
  <c r="X85" i="29"/>
  <c r="X101" i="29"/>
  <c r="X93" i="29"/>
  <c r="X51" i="29"/>
  <c r="X59" i="29"/>
  <c r="X45" i="29"/>
  <c r="X21" i="29"/>
  <c r="X26" i="29"/>
  <c r="X99" i="29"/>
  <c r="X98" i="29"/>
  <c r="X40" i="29"/>
  <c r="X83" i="29"/>
  <c r="X82" i="29"/>
  <c r="X48" i="29"/>
  <c r="X35" i="29"/>
  <c r="X13" i="29"/>
  <c r="AA13" i="29" s="1"/>
  <c r="X75" i="29"/>
  <c r="X67" i="29"/>
  <c r="X34" i="29"/>
  <c r="X17" i="29"/>
  <c r="X15" i="29"/>
  <c r="X14" i="29"/>
  <c r="X104" i="29"/>
  <c r="X96" i="29"/>
  <c r="X88" i="29"/>
  <c r="X80" i="29"/>
  <c r="X72" i="29"/>
  <c r="X64" i="29"/>
  <c r="X56" i="29"/>
  <c r="X42" i="29"/>
  <c r="X25" i="29"/>
  <c r="X23" i="29"/>
  <c r="X22" i="29"/>
  <c r="X20" i="29"/>
  <c r="X58" i="29"/>
  <c r="X50" i="29"/>
  <c r="X33" i="29"/>
  <c r="X31" i="29"/>
  <c r="X30" i="29"/>
  <c r="X28" i="29"/>
  <c r="X41" i="29"/>
  <c r="X39" i="29"/>
  <c r="X38" i="29"/>
  <c r="X36" i="29"/>
  <c r="X8" i="29"/>
  <c r="AA8" i="29" s="1"/>
  <c r="X97" i="29"/>
  <c r="X89" i="29"/>
  <c r="X81" i="29"/>
  <c r="X73" i="29"/>
  <c r="X65" i="29"/>
  <c r="X63" i="29"/>
  <c r="X62" i="29"/>
  <c r="X57" i="29"/>
  <c r="X55" i="29"/>
  <c r="X54" i="29"/>
  <c r="X49" i="29"/>
  <c r="X47" i="29"/>
  <c r="X46" i="29"/>
  <c r="X44" i="29"/>
  <c r="X103" i="29"/>
  <c r="X95" i="29"/>
  <c r="X87" i="29"/>
  <c r="X79" i="29"/>
  <c r="X71" i="29"/>
  <c r="X100" i="29"/>
  <c r="X92" i="29"/>
  <c r="X84" i="29"/>
  <c r="X76" i="29"/>
  <c r="X68" i="29"/>
  <c r="X60" i="29"/>
  <c r="X52" i="29"/>
  <c r="X16" i="29"/>
  <c r="X102" i="29"/>
  <c r="X94" i="29"/>
  <c r="X86" i="29"/>
  <c r="X78" i="29"/>
  <c r="X70" i="29"/>
  <c r="X24" i="29"/>
  <c r="X19" i="29"/>
  <c r="X7" i="29"/>
  <c r="AA7" i="29" s="1"/>
  <c r="AA44" i="29" l="1"/>
  <c r="AB44" i="29" s="1"/>
  <c r="AA72" i="29"/>
  <c r="AB72" i="29" s="1"/>
  <c r="AA94" i="29"/>
  <c r="AB94" i="29" s="1"/>
  <c r="AA39" i="29"/>
  <c r="AB39" i="29" s="1"/>
  <c r="AA100" i="29"/>
  <c r="AB100" i="29" s="1"/>
  <c r="AA41" i="29"/>
  <c r="AB41" i="29" s="1"/>
  <c r="AA88" i="29"/>
  <c r="AB88" i="29" s="1"/>
  <c r="AA71" i="29"/>
  <c r="AB71" i="29" s="1"/>
  <c r="AA81" i="29"/>
  <c r="AB81" i="29" s="1"/>
  <c r="AA23" i="29"/>
  <c r="AB23" i="29" s="1"/>
  <c r="AA96" i="29"/>
  <c r="AB96" i="29" s="1"/>
  <c r="AA26" i="29"/>
  <c r="AB26" i="29" s="1"/>
  <c r="AA61" i="29"/>
  <c r="AB61" i="29" s="1"/>
  <c r="AA19" i="29"/>
  <c r="AB19" i="29" s="1"/>
  <c r="AA52" i="29"/>
  <c r="AB52" i="29" s="1"/>
  <c r="AA79" i="29"/>
  <c r="AB79" i="29" s="1"/>
  <c r="AA54" i="29"/>
  <c r="AB54" i="29" s="1"/>
  <c r="AA89" i="29"/>
  <c r="AB89" i="29" s="1"/>
  <c r="AA30" i="29"/>
  <c r="AB30" i="29" s="1"/>
  <c r="AA25" i="29"/>
  <c r="AB25" i="29" s="1"/>
  <c r="AA104" i="29"/>
  <c r="AB104" i="29" s="1"/>
  <c r="AA35" i="29"/>
  <c r="AB35" i="29" s="1"/>
  <c r="AA21" i="29"/>
  <c r="AB21" i="29" s="1"/>
  <c r="AA29" i="29"/>
  <c r="AB29" i="29" s="1"/>
  <c r="AA63" i="29"/>
  <c r="AB63" i="29" s="1"/>
  <c r="AA34" i="29"/>
  <c r="AB34" i="29" s="1"/>
  <c r="AA46" i="29"/>
  <c r="AB46" i="29" s="1"/>
  <c r="AA80" i="29"/>
  <c r="AB80" i="29" s="1"/>
  <c r="AA98" i="29"/>
  <c r="AB98" i="29" s="1"/>
  <c r="AA102" i="29"/>
  <c r="AB102" i="29" s="1"/>
  <c r="AA47" i="29"/>
  <c r="AB47" i="29" s="1"/>
  <c r="AA22" i="29"/>
  <c r="AB22" i="29" s="1"/>
  <c r="AA75" i="29"/>
  <c r="AB75" i="29" s="1"/>
  <c r="AA99" i="29"/>
  <c r="AB99" i="29" s="1"/>
  <c r="AA49" i="29"/>
  <c r="AB49" i="29" s="1"/>
  <c r="AA28" i="29"/>
  <c r="AB28" i="29" s="1"/>
  <c r="AA24" i="29"/>
  <c r="AB24" i="29" s="1"/>
  <c r="AA60" i="29"/>
  <c r="AB60" i="29" s="1"/>
  <c r="AA87" i="29"/>
  <c r="AB87" i="29" s="1"/>
  <c r="AA55" i="29"/>
  <c r="AB55" i="29" s="1"/>
  <c r="AA97" i="29"/>
  <c r="AB97" i="29" s="1"/>
  <c r="AA31" i="29"/>
  <c r="AB31" i="29" s="1"/>
  <c r="AA42" i="29"/>
  <c r="AB42" i="29" s="1"/>
  <c r="AA48" i="29"/>
  <c r="AB48" i="29" s="1"/>
  <c r="AA45" i="29"/>
  <c r="AB45" i="29" s="1"/>
  <c r="AA91" i="29"/>
  <c r="AB91" i="29" s="1"/>
  <c r="AA84" i="29"/>
  <c r="AB84" i="29" s="1"/>
  <c r="AA86" i="29"/>
  <c r="AB86" i="29" s="1"/>
  <c r="AA58" i="29"/>
  <c r="AB58" i="29" s="1"/>
  <c r="AA93" i="29"/>
  <c r="AB93" i="29" s="1"/>
  <c r="AA92" i="29"/>
  <c r="AB92" i="29" s="1"/>
  <c r="AA20" i="29"/>
  <c r="AB20" i="29" s="1"/>
  <c r="AA70" i="29"/>
  <c r="AB70" i="29" s="1"/>
  <c r="AA68" i="29"/>
  <c r="AB68" i="29" s="1"/>
  <c r="AA95" i="29"/>
  <c r="AB95" i="29" s="1"/>
  <c r="AA57" i="29"/>
  <c r="AB57" i="29" s="1"/>
  <c r="AA33" i="29"/>
  <c r="AB33" i="29" s="1"/>
  <c r="AA56" i="29"/>
  <c r="AB56" i="29" s="1"/>
  <c r="AA82" i="29"/>
  <c r="AB82" i="29" s="1"/>
  <c r="AA59" i="29"/>
  <c r="AB59" i="29" s="1"/>
  <c r="AA27" i="29"/>
  <c r="AB27" i="29" s="1"/>
  <c r="AA78" i="29"/>
  <c r="AB78" i="29" s="1"/>
  <c r="AA76" i="29"/>
  <c r="AB76" i="29" s="1"/>
  <c r="AA103" i="29"/>
  <c r="AB103" i="29" s="1"/>
  <c r="AA62" i="29"/>
  <c r="AB62" i="29" s="1"/>
  <c r="AA36" i="29"/>
  <c r="AB36" i="29" s="1"/>
  <c r="AA50" i="29"/>
  <c r="AB50" i="29" s="1"/>
  <c r="AA64" i="29"/>
  <c r="AB64" i="29" s="1"/>
  <c r="AA17" i="29"/>
  <c r="AB17" i="29" s="1"/>
  <c r="AA83" i="29"/>
  <c r="AB83" i="29" s="1"/>
  <c r="AA51" i="29"/>
  <c r="AB51" i="29" s="1"/>
  <c r="AA74" i="29"/>
  <c r="AB74" i="29" s="1"/>
  <c r="AA38" i="29"/>
  <c r="AB38" i="29" s="1"/>
  <c r="AA40" i="29"/>
  <c r="AB40" i="29" s="1"/>
  <c r="AA65" i="29"/>
  <c r="AB65" i="29" s="1"/>
  <c r="AA67" i="29"/>
  <c r="AB67" i="29" s="1"/>
  <c r="AA101" i="29"/>
  <c r="AB101" i="29" s="1"/>
  <c r="AA73" i="29"/>
  <c r="AB73" i="29" s="1"/>
  <c r="AA85" i="29"/>
  <c r="AB85" i="29" s="1"/>
  <c r="AA16" i="29"/>
  <c r="AB16" i="29" s="1"/>
  <c r="M16" i="29" s="1"/>
  <c r="O16" i="29" s="1"/>
  <c r="AA15" i="29"/>
  <c r="AB15" i="29" s="1"/>
  <c r="M15" i="29" s="1"/>
  <c r="O15" i="29" s="1"/>
  <c r="AA14" i="29"/>
  <c r="AB14" i="29" s="1"/>
  <c r="M14" i="29" s="1"/>
  <c r="O14" i="29" s="1"/>
  <c r="AB8" i="29"/>
  <c r="M8" i="29" s="1"/>
  <c r="O8" i="29" s="1"/>
  <c r="AB11" i="29"/>
  <c r="M11" i="29" s="1"/>
  <c r="O11" i="29" s="1"/>
  <c r="AB12" i="29"/>
  <c r="AB7" i="29"/>
  <c r="AB13" i="29"/>
  <c r="M9" i="29"/>
  <c r="O9" i="29" s="1"/>
  <c r="M13" i="29" l="1"/>
  <c r="O13" i="29" s="1"/>
  <c r="M10" i="29"/>
  <c r="O10" i="29" s="1"/>
  <c r="M12" i="29"/>
  <c r="O12" i="29" s="1"/>
  <c r="M7" i="29"/>
  <c r="O7" i="29" s="1"/>
  <c r="AD6" i="29"/>
  <c r="AD5" i="29"/>
  <c r="Z5" i="26"/>
  <c r="X5" i="26"/>
  <c r="W5" i="26"/>
  <c r="V5" i="26"/>
  <c r="Q5" i="26"/>
  <c r="X6" i="29" l="1"/>
  <c r="AA6" i="29" s="1"/>
  <c r="X5" i="29"/>
  <c r="AA5" i="29" s="1"/>
  <c r="Y5" i="26"/>
  <c r="AB5" i="29" l="1"/>
  <c r="AE5" i="29" s="1"/>
  <c r="AB6" i="29"/>
  <c r="AE6" i="29" s="1"/>
  <c r="O6" i="29" s="1"/>
  <c r="AA5" i="26"/>
  <c r="AC5" i="26" s="1"/>
  <c r="AD5" i="26"/>
  <c r="AE5" i="26" s="1"/>
  <c r="M5" i="29" l="1"/>
  <c r="O5" i="29" s="1"/>
  <c r="AF5" i="26"/>
  <c r="AB5" i="26"/>
  <c r="AG85" i="21" l="1"/>
  <c r="AE85" i="21"/>
  <c r="AD85" i="21"/>
  <c r="AC85" i="21"/>
  <c r="X85" i="21"/>
  <c r="AG84" i="21"/>
  <c r="AE84" i="21"/>
  <c r="AD84" i="21"/>
  <c r="AC84" i="21"/>
  <c r="X84" i="21"/>
  <c r="AG83" i="21"/>
  <c r="AE83" i="21"/>
  <c r="AD83" i="21"/>
  <c r="AC83" i="21"/>
  <c r="X83" i="21"/>
  <c r="AG82" i="21"/>
  <c r="AE82" i="21"/>
  <c r="AD82" i="21"/>
  <c r="AC82" i="21"/>
  <c r="X82" i="21"/>
  <c r="AG81" i="21"/>
  <c r="AE81" i="21"/>
  <c r="AD81" i="21"/>
  <c r="AC81" i="21"/>
  <c r="X81" i="21"/>
  <c r="AG80" i="21"/>
  <c r="AE80" i="21"/>
  <c r="AD80" i="21"/>
  <c r="AC80" i="21"/>
  <c r="X80" i="21"/>
  <c r="AG79" i="21"/>
  <c r="AE79" i="21"/>
  <c r="AD79" i="21"/>
  <c r="AC79" i="21"/>
  <c r="X79" i="21"/>
  <c r="AG78" i="21"/>
  <c r="AE78" i="21"/>
  <c r="AD78" i="21"/>
  <c r="AC78" i="21"/>
  <c r="X78" i="21"/>
  <c r="AG77" i="21"/>
  <c r="AE77" i="21"/>
  <c r="AD77" i="21"/>
  <c r="AC77" i="21"/>
  <c r="X77" i="21"/>
  <c r="AG76" i="21"/>
  <c r="AE76" i="21"/>
  <c r="AD76" i="21"/>
  <c r="AC76" i="21"/>
  <c r="X76" i="21"/>
  <c r="AG75" i="21"/>
  <c r="AE75" i="21"/>
  <c r="AD75" i="21"/>
  <c r="AC75" i="21"/>
  <c r="X75" i="21"/>
  <c r="AG74" i="21"/>
  <c r="AE74" i="21"/>
  <c r="AD74" i="21"/>
  <c r="AC74" i="21"/>
  <c r="X74" i="21"/>
  <c r="AG73" i="21"/>
  <c r="AE73" i="21"/>
  <c r="AD73" i="21"/>
  <c r="AC73" i="21"/>
  <c r="X73" i="21"/>
  <c r="AG72" i="21"/>
  <c r="AE72" i="21"/>
  <c r="AD72" i="21"/>
  <c r="AC72" i="21"/>
  <c r="X72" i="21"/>
  <c r="AG71" i="21"/>
  <c r="AE71" i="21"/>
  <c r="AD71" i="21"/>
  <c r="AC71" i="21"/>
  <c r="X71" i="21"/>
  <c r="AG70" i="21"/>
  <c r="AE70" i="21"/>
  <c r="AD70" i="21"/>
  <c r="AC70" i="21"/>
  <c r="X70" i="21"/>
  <c r="AG69" i="21"/>
  <c r="AE69" i="21"/>
  <c r="AD69" i="21"/>
  <c r="AC69" i="21"/>
  <c r="X69" i="21"/>
  <c r="AG68" i="21"/>
  <c r="AE68" i="21"/>
  <c r="AD68" i="21"/>
  <c r="AC68" i="21"/>
  <c r="X68" i="21"/>
  <c r="AG67" i="21"/>
  <c r="AE67" i="21"/>
  <c r="AD67" i="21"/>
  <c r="AC67" i="21"/>
  <c r="X67" i="21"/>
  <c r="AG66" i="21"/>
  <c r="AE66" i="21"/>
  <c r="AD66" i="21"/>
  <c r="AC66" i="21"/>
  <c r="X66" i="21"/>
  <c r="AG65" i="21"/>
  <c r="AE65" i="21"/>
  <c r="AD65" i="21"/>
  <c r="AC65" i="21"/>
  <c r="X65" i="21"/>
  <c r="AG64" i="21"/>
  <c r="AE64" i="21"/>
  <c r="AD64" i="21"/>
  <c r="AC64" i="21"/>
  <c r="X64" i="21"/>
  <c r="AG63" i="21"/>
  <c r="AE63" i="21"/>
  <c r="AD63" i="21"/>
  <c r="AC63" i="21"/>
  <c r="X63" i="21"/>
  <c r="AG62" i="21"/>
  <c r="AE62" i="21"/>
  <c r="AD62" i="21"/>
  <c r="AC62" i="21"/>
  <c r="X62" i="21"/>
  <c r="AG61" i="21"/>
  <c r="AE61" i="21"/>
  <c r="AD61" i="21"/>
  <c r="AC61" i="21"/>
  <c r="X61" i="21"/>
  <c r="AG60" i="21"/>
  <c r="AE60" i="21"/>
  <c r="AD60" i="21"/>
  <c r="AC60" i="21"/>
  <c r="X60" i="21"/>
  <c r="AG59" i="21"/>
  <c r="AE59" i="21"/>
  <c r="AD59" i="21"/>
  <c r="AC59" i="21"/>
  <c r="X59" i="21"/>
  <c r="AG58" i="21"/>
  <c r="AE58" i="21"/>
  <c r="AD58" i="21"/>
  <c r="AC58" i="21"/>
  <c r="X58" i="21"/>
  <c r="AG57" i="21"/>
  <c r="AE57" i="21"/>
  <c r="AD57" i="21"/>
  <c r="AC57" i="21"/>
  <c r="X57" i="21"/>
  <c r="AG56" i="21"/>
  <c r="AE56" i="21"/>
  <c r="AD56" i="21"/>
  <c r="AC56" i="21"/>
  <c r="X56" i="21"/>
  <c r="AG55" i="21"/>
  <c r="AE55" i="21"/>
  <c r="AD55" i="21"/>
  <c r="AC55" i="21"/>
  <c r="X55" i="21"/>
  <c r="AG54" i="21"/>
  <c r="AE54" i="21"/>
  <c r="AD54" i="21"/>
  <c r="AC54" i="21"/>
  <c r="X54" i="21"/>
  <c r="AG53" i="21"/>
  <c r="AE53" i="21"/>
  <c r="AD53" i="21"/>
  <c r="AC53" i="21"/>
  <c r="X53" i="21"/>
  <c r="AG52" i="21"/>
  <c r="AE52" i="21"/>
  <c r="AD52" i="21"/>
  <c r="AC52" i="21"/>
  <c r="X52" i="21"/>
  <c r="AG51" i="21"/>
  <c r="AE51" i="21"/>
  <c r="AD51" i="21"/>
  <c r="AC51" i="21"/>
  <c r="X51" i="21"/>
  <c r="AG50" i="21"/>
  <c r="AE50" i="21"/>
  <c r="AD50" i="21"/>
  <c r="AC50" i="21"/>
  <c r="X50" i="21"/>
  <c r="AG49" i="21"/>
  <c r="AE49" i="21"/>
  <c r="AD49" i="21"/>
  <c r="AC49" i="21"/>
  <c r="X49" i="21"/>
  <c r="AG48" i="21"/>
  <c r="AE48" i="21"/>
  <c r="AD48" i="21"/>
  <c r="AC48" i="21"/>
  <c r="X48" i="21"/>
  <c r="AG47" i="21"/>
  <c r="AE47" i="21"/>
  <c r="AD47" i="21"/>
  <c r="AC47" i="21"/>
  <c r="X47" i="21"/>
  <c r="AG124" i="21"/>
  <c r="AE124" i="21"/>
  <c r="AD124" i="21"/>
  <c r="AC124" i="21"/>
  <c r="X124" i="21"/>
  <c r="AG123" i="21"/>
  <c r="AE123" i="21"/>
  <c r="AD123" i="21"/>
  <c r="AC123" i="21"/>
  <c r="X123" i="21"/>
  <c r="AG122" i="21"/>
  <c r="AE122" i="21"/>
  <c r="AD122" i="21"/>
  <c r="AC122" i="21"/>
  <c r="X122" i="21"/>
  <c r="AG121" i="21"/>
  <c r="AE121" i="21"/>
  <c r="AD121" i="21"/>
  <c r="AC121" i="21"/>
  <c r="X121" i="21"/>
  <c r="AG120" i="21"/>
  <c r="AE120" i="21"/>
  <c r="AD120" i="21"/>
  <c r="AC120" i="21"/>
  <c r="X120" i="21"/>
  <c r="AG119" i="21"/>
  <c r="AE119" i="21"/>
  <c r="AD119" i="21"/>
  <c r="AC119" i="21"/>
  <c r="X119" i="21"/>
  <c r="AG118" i="21"/>
  <c r="AE118" i="21"/>
  <c r="AD118" i="21"/>
  <c r="AC118" i="21"/>
  <c r="X118" i="21"/>
  <c r="AG117" i="21"/>
  <c r="AE117" i="21"/>
  <c r="AD117" i="21"/>
  <c r="AC117" i="21"/>
  <c r="X117" i="21"/>
  <c r="AG116" i="21"/>
  <c r="AE116" i="21"/>
  <c r="AD116" i="21"/>
  <c r="AC116" i="21"/>
  <c r="X116" i="21"/>
  <c r="AG115" i="21"/>
  <c r="AE115" i="21"/>
  <c r="AD115" i="21"/>
  <c r="AC115" i="21"/>
  <c r="X115" i="21"/>
  <c r="AG114" i="21"/>
  <c r="AE114" i="21"/>
  <c r="AD114" i="21"/>
  <c r="AC114" i="21"/>
  <c r="X114" i="21"/>
  <c r="AG113" i="21"/>
  <c r="AE113" i="21"/>
  <c r="AD113" i="21"/>
  <c r="AC113" i="21"/>
  <c r="X113" i="21"/>
  <c r="AG112" i="21"/>
  <c r="AE112" i="21"/>
  <c r="AD112" i="21"/>
  <c r="AC112" i="21"/>
  <c r="X112" i="21"/>
  <c r="AG111" i="21"/>
  <c r="AE111" i="21"/>
  <c r="AD111" i="21"/>
  <c r="AC111" i="21"/>
  <c r="X111" i="21"/>
  <c r="AG110" i="21"/>
  <c r="AE110" i="21"/>
  <c r="AD110" i="21"/>
  <c r="AC110" i="21"/>
  <c r="X110" i="21"/>
  <c r="AG109" i="21"/>
  <c r="AE109" i="21"/>
  <c r="AD109" i="21"/>
  <c r="AC109" i="21"/>
  <c r="X109" i="21"/>
  <c r="AG108" i="21"/>
  <c r="AE108" i="21"/>
  <c r="AD108" i="21"/>
  <c r="AC108" i="21"/>
  <c r="X108" i="21"/>
  <c r="AG107" i="21"/>
  <c r="AE107" i="21"/>
  <c r="AD107" i="21"/>
  <c r="AC107" i="21"/>
  <c r="X107" i="21"/>
  <c r="AG106" i="21"/>
  <c r="AE106" i="21"/>
  <c r="AD106" i="21"/>
  <c r="AC106" i="21"/>
  <c r="X106" i="21"/>
  <c r="AG105" i="21"/>
  <c r="AE105" i="21"/>
  <c r="AD105" i="21"/>
  <c r="AC105" i="21"/>
  <c r="X105" i="21"/>
  <c r="AG104" i="21"/>
  <c r="AE104" i="21"/>
  <c r="AD104" i="21"/>
  <c r="AC104" i="21"/>
  <c r="X104" i="21"/>
  <c r="AG103" i="21"/>
  <c r="AE103" i="21"/>
  <c r="AD103" i="21"/>
  <c r="AC103" i="21"/>
  <c r="X103" i="21"/>
  <c r="AG102" i="21"/>
  <c r="AE102" i="21"/>
  <c r="AD102" i="21"/>
  <c r="AC102" i="21"/>
  <c r="X102" i="21"/>
  <c r="AG101" i="21"/>
  <c r="AE101" i="21"/>
  <c r="AD101" i="21"/>
  <c r="AC101" i="21"/>
  <c r="X101" i="21"/>
  <c r="AG100" i="21"/>
  <c r="AE100" i="21"/>
  <c r="AD100" i="21"/>
  <c r="AC100" i="21"/>
  <c r="X100" i="21"/>
  <c r="AG99" i="21"/>
  <c r="AE99" i="21"/>
  <c r="AD99" i="21"/>
  <c r="AC99" i="21"/>
  <c r="X99" i="21"/>
  <c r="AG98" i="21"/>
  <c r="AE98" i="21"/>
  <c r="AD98" i="21"/>
  <c r="AC98" i="21"/>
  <c r="X98" i="21"/>
  <c r="AG97" i="21"/>
  <c r="AE97" i="21"/>
  <c r="AD97" i="21"/>
  <c r="AC97" i="21"/>
  <c r="X97" i="21"/>
  <c r="AG96" i="21"/>
  <c r="AE96" i="21"/>
  <c r="AD96" i="21"/>
  <c r="AC96" i="21"/>
  <c r="X96" i="21"/>
  <c r="AG95" i="21"/>
  <c r="AE95" i="21"/>
  <c r="AD95" i="21"/>
  <c r="AC95" i="21"/>
  <c r="X95" i="21"/>
  <c r="AG94" i="21"/>
  <c r="AE94" i="21"/>
  <c r="AD94" i="21"/>
  <c r="AC94" i="21"/>
  <c r="X94" i="21"/>
  <c r="AG93" i="21"/>
  <c r="AE93" i="21"/>
  <c r="AD93" i="21"/>
  <c r="AC93" i="21"/>
  <c r="X93" i="21"/>
  <c r="AG92" i="21"/>
  <c r="AE92" i="21"/>
  <c r="AD92" i="21"/>
  <c r="AC92" i="21"/>
  <c r="X92" i="21"/>
  <c r="AG91" i="21"/>
  <c r="AE91" i="21"/>
  <c r="AD91" i="21"/>
  <c r="AC91" i="21"/>
  <c r="X91" i="21"/>
  <c r="AG90" i="21"/>
  <c r="AE90" i="21"/>
  <c r="AD90" i="21"/>
  <c r="AC90" i="21"/>
  <c r="X90" i="21"/>
  <c r="AG89" i="21"/>
  <c r="AE89" i="21"/>
  <c r="AD89" i="21"/>
  <c r="AC89" i="21"/>
  <c r="X89" i="21"/>
  <c r="AG88" i="21"/>
  <c r="AE88" i="21"/>
  <c r="AD88" i="21"/>
  <c r="AC88" i="21"/>
  <c r="X88" i="21"/>
  <c r="AG87" i="21"/>
  <c r="AE87" i="21"/>
  <c r="AD87" i="21"/>
  <c r="AC87" i="21"/>
  <c r="X87" i="21"/>
  <c r="AG86" i="21"/>
  <c r="AE86" i="21"/>
  <c r="AD86" i="21"/>
  <c r="AC86" i="21"/>
  <c r="X86" i="21"/>
  <c r="AG163" i="21"/>
  <c r="AE163" i="21"/>
  <c r="AD163" i="21"/>
  <c r="AC163" i="21"/>
  <c r="X163" i="21"/>
  <c r="AG162" i="21"/>
  <c r="AE162" i="21"/>
  <c r="AD162" i="21"/>
  <c r="AC162" i="21"/>
  <c r="X162" i="21"/>
  <c r="AG161" i="21"/>
  <c r="AE161" i="21"/>
  <c r="AD161" i="21"/>
  <c r="AC161" i="21"/>
  <c r="X161" i="21"/>
  <c r="AG160" i="21"/>
  <c r="AE160" i="21"/>
  <c r="AD160" i="21"/>
  <c r="AC160" i="21"/>
  <c r="X160" i="21"/>
  <c r="AG159" i="21"/>
  <c r="AE159" i="21"/>
  <c r="AD159" i="21"/>
  <c r="AC159" i="21"/>
  <c r="X159" i="21"/>
  <c r="AG158" i="21"/>
  <c r="AE158" i="21"/>
  <c r="AD158" i="21"/>
  <c r="AC158" i="21"/>
  <c r="X158" i="21"/>
  <c r="AG157" i="21"/>
  <c r="AE157" i="21"/>
  <c r="AD157" i="21"/>
  <c r="AC157" i="21"/>
  <c r="X157" i="21"/>
  <c r="AG156" i="21"/>
  <c r="AE156" i="21"/>
  <c r="AD156" i="21"/>
  <c r="AC156" i="21"/>
  <c r="X156" i="21"/>
  <c r="AG155" i="21"/>
  <c r="AE155" i="21"/>
  <c r="AD155" i="21"/>
  <c r="AC155" i="21"/>
  <c r="X155" i="21"/>
  <c r="AG154" i="21"/>
  <c r="AE154" i="21"/>
  <c r="AD154" i="21"/>
  <c r="AC154" i="21"/>
  <c r="X154" i="21"/>
  <c r="AG153" i="21"/>
  <c r="AE153" i="21"/>
  <c r="AD153" i="21"/>
  <c r="AC153" i="21"/>
  <c r="X153" i="21"/>
  <c r="AG152" i="21"/>
  <c r="AE152" i="21"/>
  <c r="AD152" i="21"/>
  <c r="AC152" i="21"/>
  <c r="X152" i="21"/>
  <c r="AG151" i="21"/>
  <c r="AE151" i="21"/>
  <c r="AD151" i="21"/>
  <c r="AC151" i="21"/>
  <c r="X151" i="21"/>
  <c r="AG150" i="21"/>
  <c r="AE150" i="21"/>
  <c r="AD150" i="21"/>
  <c r="AC150" i="21"/>
  <c r="X150" i="21"/>
  <c r="AG149" i="21"/>
  <c r="AE149" i="21"/>
  <c r="AD149" i="21"/>
  <c r="AC149" i="21"/>
  <c r="X149" i="21"/>
  <c r="AG148" i="21"/>
  <c r="AE148" i="21"/>
  <c r="AD148" i="21"/>
  <c r="AC148" i="21"/>
  <c r="X148" i="21"/>
  <c r="AG147" i="21"/>
  <c r="AE147" i="21"/>
  <c r="AD147" i="21"/>
  <c r="AC147" i="21"/>
  <c r="X147" i="21"/>
  <c r="AG146" i="21"/>
  <c r="AE146" i="21"/>
  <c r="AD146" i="21"/>
  <c r="AC146" i="21"/>
  <c r="X146" i="21"/>
  <c r="AG145" i="21"/>
  <c r="AE145" i="21"/>
  <c r="AD145" i="21"/>
  <c r="AC145" i="21"/>
  <c r="X145" i="21"/>
  <c r="AG144" i="21"/>
  <c r="AE144" i="21"/>
  <c r="AD144" i="21"/>
  <c r="AC144" i="21"/>
  <c r="X144" i="21"/>
  <c r="AG143" i="21"/>
  <c r="AE143" i="21"/>
  <c r="AD143" i="21"/>
  <c r="AC143" i="21"/>
  <c r="X143" i="21"/>
  <c r="AG142" i="21"/>
  <c r="AE142" i="21"/>
  <c r="AD142" i="21"/>
  <c r="AC142" i="21"/>
  <c r="X142" i="21"/>
  <c r="AG141" i="21"/>
  <c r="AE141" i="21"/>
  <c r="AD141" i="21"/>
  <c r="AC141" i="21"/>
  <c r="X141" i="21"/>
  <c r="AG140" i="21"/>
  <c r="AE140" i="21"/>
  <c r="AD140" i="21"/>
  <c r="AC140" i="21"/>
  <c r="X140" i="21"/>
  <c r="AG139" i="21"/>
  <c r="AE139" i="21"/>
  <c r="AD139" i="21"/>
  <c r="AC139" i="21"/>
  <c r="X139" i="21"/>
  <c r="AG138" i="21"/>
  <c r="AE138" i="21"/>
  <c r="AD138" i="21"/>
  <c r="AC138" i="21"/>
  <c r="X138" i="21"/>
  <c r="AG137" i="21"/>
  <c r="AE137" i="21"/>
  <c r="AD137" i="21"/>
  <c r="AC137" i="21"/>
  <c r="X137" i="21"/>
  <c r="AG136" i="21"/>
  <c r="AE136" i="21"/>
  <c r="AD136" i="21"/>
  <c r="AC136" i="21"/>
  <c r="X136" i="21"/>
  <c r="AG135" i="21"/>
  <c r="AE135" i="21"/>
  <c r="AD135" i="21"/>
  <c r="AC135" i="21"/>
  <c r="X135" i="21"/>
  <c r="AG134" i="21"/>
  <c r="AE134" i="21"/>
  <c r="AD134" i="21"/>
  <c r="AC134" i="21"/>
  <c r="X134" i="21"/>
  <c r="AG133" i="21"/>
  <c r="AE133" i="21"/>
  <c r="AD133" i="21"/>
  <c r="AC133" i="21"/>
  <c r="X133" i="21"/>
  <c r="AG132" i="21"/>
  <c r="AE132" i="21"/>
  <c r="AD132" i="21"/>
  <c r="AC132" i="21"/>
  <c r="X132" i="21"/>
  <c r="AG131" i="21"/>
  <c r="AE131" i="21"/>
  <c r="AD131" i="21"/>
  <c r="AC131" i="21"/>
  <c r="X131" i="21"/>
  <c r="AG130" i="21"/>
  <c r="AE130" i="21"/>
  <c r="AD130" i="21"/>
  <c r="AC130" i="21"/>
  <c r="X130" i="21"/>
  <c r="AG129" i="21"/>
  <c r="AE129" i="21"/>
  <c r="AD129" i="21"/>
  <c r="AC129" i="21"/>
  <c r="X129" i="21"/>
  <c r="AG128" i="21"/>
  <c r="AE128" i="21"/>
  <c r="AD128" i="21"/>
  <c r="AC128" i="21"/>
  <c r="X128" i="21"/>
  <c r="AG127" i="21"/>
  <c r="AE127" i="21"/>
  <c r="AD127" i="21"/>
  <c r="AC127" i="21"/>
  <c r="X127" i="21"/>
  <c r="AG126" i="21"/>
  <c r="AE126" i="21"/>
  <c r="AD126" i="21"/>
  <c r="AC126" i="21"/>
  <c r="X126" i="21"/>
  <c r="AG125" i="21"/>
  <c r="AE125" i="21"/>
  <c r="AD125" i="21"/>
  <c r="AC125" i="21"/>
  <c r="X125" i="21"/>
  <c r="AG202" i="21"/>
  <c r="AE202" i="21"/>
  <c r="AD202" i="21"/>
  <c r="AC202" i="21"/>
  <c r="X202" i="21"/>
  <c r="AG201" i="21"/>
  <c r="AE201" i="21"/>
  <c r="AD201" i="21"/>
  <c r="AC201" i="21"/>
  <c r="X201" i="21"/>
  <c r="AG200" i="21"/>
  <c r="AE200" i="21"/>
  <c r="AD200" i="21"/>
  <c r="AC200" i="21"/>
  <c r="X200" i="21"/>
  <c r="AG199" i="21"/>
  <c r="AE199" i="21"/>
  <c r="AD199" i="21"/>
  <c r="AC199" i="21"/>
  <c r="X199" i="21"/>
  <c r="AG198" i="21"/>
  <c r="AE198" i="21"/>
  <c r="AD198" i="21"/>
  <c r="AC198" i="21"/>
  <c r="X198" i="21"/>
  <c r="AG197" i="21"/>
  <c r="AE197" i="21"/>
  <c r="AD197" i="21"/>
  <c r="AC197" i="21"/>
  <c r="X197" i="21"/>
  <c r="AG196" i="21"/>
  <c r="AE196" i="21"/>
  <c r="AD196" i="21"/>
  <c r="AC196" i="21"/>
  <c r="X196" i="21"/>
  <c r="AG195" i="21"/>
  <c r="AE195" i="21"/>
  <c r="AD195" i="21"/>
  <c r="AC195" i="21"/>
  <c r="X195" i="21"/>
  <c r="AG194" i="21"/>
  <c r="AE194" i="21"/>
  <c r="AD194" i="21"/>
  <c r="AC194" i="21"/>
  <c r="X194" i="21"/>
  <c r="AG193" i="21"/>
  <c r="AE193" i="21"/>
  <c r="AD193" i="21"/>
  <c r="AC193" i="21"/>
  <c r="X193" i="21"/>
  <c r="AG192" i="21"/>
  <c r="AE192" i="21"/>
  <c r="AD192" i="21"/>
  <c r="AC192" i="21"/>
  <c r="X192" i="21"/>
  <c r="AG191" i="21"/>
  <c r="AE191" i="21"/>
  <c r="AD191" i="21"/>
  <c r="AC191" i="21"/>
  <c r="X191" i="21"/>
  <c r="AG190" i="21"/>
  <c r="AE190" i="21"/>
  <c r="AD190" i="21"/>
  <c r="AC190" i="21"/>
  <c r="X190" i="21"/>
  <c r="AG189" i="21"/>
  <c r="AE189" i="21"/>
  <c r="AD189" i="21"/>
  <c r="AC189" i="21"/>
  <c r="X189" i="21"/>
  <c r="AG188" i="21"/>
  <c r="AE188" i="21"/>
  <c r="AD188" i="21"/>
  <c r="AC188" i="21"/>
  <c r="X188" i="21"/>
  <c r="AG187" i="21"/>
  <c r="AE187" i="21"/>
  <c r="AD187" i="21"/>
  <c r="AC187" i="21"/>
  <c r="X187" i="21"/>
  <c r="AG186" i="21"/>
  <c r="AE186" i="21"/>
  <c r="AD186" i="21"/>
  <c r="AC186" i="21"/>
  <c r="X186" i="21"/>
  <c r="AG185" i="21"/>
  <c r="AE185" i="21"/>
  <c r="AD185" i="21"/>
  <c r="AC185" i="21"/>
  <c r="X185" i="21"/>
  <c r="AG184" i="21"/>
  <c r="AE184" i="21"/>
  <c r="AD184" i="21"/>
  <c r="AC184" i="21"/>
  <c r="X184" i="21"/>
  <c r="AG183" i="21"/>
  <c r="AE183" i="21"/>
  <c r="AD183" i="21"/>
  <c r="AC183" i="21"/>
  <c r="X183" i="21"/>
  <c r="AG182" i="21"/>
  <c r="AE182" i="21"/>
  <c r="AD182" i="21"/>
  <c r="AC182" i="21"/>
  <c r="X182" i="21"/>
  <c r="AG181" i="21"/>
  <c r="AE181" i="21"/>
  <c r="AD181" i="21"/>
  <c r="AC181" i="21"/>
  <c r="X181" i="21"/>
  <c r="AG180" i="21"/>
  <c r="AE180" i="21"/>
  <c r="AD180" i="21"/>
  <c r="AC180" i="21"/>
  <c r="X180" i="21"/>
  <c r="AG179" i="21"/>
  <c r="AE179" i="21"/>
  <c r="AD179" i="21"/>
  <c r="AC179" i="21"/>
  <c r="X179" i="21"/>
  <c r="AG178" i="21"/>
  <c r="AE178" i="21"/>
  <c r="AD178" i="21"/>
  <c r="AC178" i="21"/>
  <c r="X178" i="21"/>
  <c r="AG177" i="21"/>
  <c r="AE177" i="21"/>
  <c r="AD177" i="21"/>
  <c r="AC177" i="21"/>
  <c r="X177" i="21"/>
  <c r="AG176" i="21"/>
  <c r="AE176" i="21"/>
  <c r="AD176" i="21"/>
  <c r="AC176" i="21"/>
  <c r="X176" i="21"/>
  <c r="AG175" i="21"/>
  <c r="AE175" i="21"/>
  <c r="AD175" i="21"/>
  <c r="AC175" i="21"/>
  <c r="X175" i="21"/>
  <c r="AG174" i="21"/>
  <c r="AE174" i="21"/>
  <c r="AD174" i="21"/>
  <c r="AC174" i="21"/>
  <c r="X174" i="21"/>
  <c r="AG173" i="21"/>
  <c r="AE173" i="21"/>
  <c r="AD173" i="21"/>
  <c r="AC173" i="21"/>
  <c r="X173" i="21"/>
  <c r="AG172" i="21"/>
  <c r="AE172" i="21"/>
  <c r="AD172" i="21"/>
  <c r="AC172" i="21"/>
  <c r="X172" i="21"/>
  <c r="AG171" i="21"/>
  <c r="AE171" i="21"/>
  <c r="AD171" i="21"/>
  <c r="AC171" i="21"/>
  <c r="X171" i="21"/>
  <c r="AG170" i="21"/>
  <c r="AE170" i="21"/>
  <c r="AD170" i="21"/>
  <c r="AC170" i="21"/>
  <c r="X170" i="21"/>
  <c r="AG169" i="21"/>
  <c r="AE169" i="21"/>
  <c r="AD169" i="21"/>
  <c r="AC169" i="21"/>
  <c r="X169" i="21"/>
  <c r="AG168" i="21"/>
  <c r="AE168" i="21"/>
  <c r="AD168" i="21"/>
  <c r="AC168" i="21"/>
  <c r="X168" i="21"/>
  <c r="AG167" i="21"/>
  <c r="AE167" i="21"/>
  <c r="AD167" i="21"/>
  <c r="AC167" i="21"/>
  <c r="X167" i="21"/>
  <c r="AG166" i="21"/>
  <c r="AE166" i="21"/>
  <c r="AD166" i="21"/>
  <c r="AC166" i="21"/>
  <c r="X166" i="21"/>
  <c r="AG165" i="21"/>
  <c r="AE165" i="21"/>
  <c r="AD165" i="21"/>
  <c r="AC165" i="21"/>
  <c r="X165" i="21"/>
  <c r="AG164" i="21"/>
  <c r="AE164" i="21"/>
  <c r="AD164" i="21"/>
  <c r="AC164" i="21"/>
  <c r="X164" i="21"/>
  <c r="AF78" i="21" l="1"/>
  <c r="AF50" i="21"/>
  <c r="AF83" i="21"/>
  <c r="S83" i="21" s="1"/>
  <c r="T83" i="21" s="1"/>
  <c r="AF97" i="21"/>
  <c r="S97" i="21" s="1"/>
  <c r="T97" i="21" s="1"/>
  <c r="AK97" i="21" s="1"/>
  <c r="AF76" i="21"/>
  <c r="S76" i="21" s="1"/>
  <c r="T76" i="21" s="1"/>
  <c r="AH76" i="21" s="1"/>
  <c r="AJ76" i="21" s="1"/>
  <c r="AF82" i="21"/>
  <c r="S82" i="21" s="1"/>
  <c r="AF167" i="21"/>
  <c r="AF114" i="21"/>
  <c r="S114" i="21" s="1"/>
  <c r="T114" i="21" s="1"/>
  <c r="AF66" i="21"/>
  <c r="S66" i="21" s="1"/>
  <c r="T66" i="21" s="1"/>
  <c r="AH66" i="21" s="1"/>
  <c r="AF90" i="21"/>
  <c r="S90" i="21" s="1"/>
  <c r="T90" i="21" s="1"/>
  <c r="AF102" i="21"/>
  <c r="S102" i="21" s="1"/>
  <c r="T102" i="21" s="1"/>
  <c r="AH102" i="21" s="1"/>
  <c r="AI102" i="21" s="1"/>
  <c r="AF67" i="21"/>
  <c r="S67" i="21" s="1"/>
  <c r="T67" i="21" s="1"/>
  <c r="AH67" i="21" s="1"/>
  <c r="AJ67" i="21" s="1"/>
  <c r="AF48" i="21"/>
  <c r="S48" i="21" s="1"/>
  <c r="AF51" i="21"/>
  <c r="S51" i="21" s="1"/>
  <c r="T51" i="21" s="1"/>
  <c r="AH51" i="21" s="1"/>
  <c r="AI51" i="21" s="1"/>
  <c r="AF106" i="21"/>
  <c r="S106" i="21" s="1"/>
  <c r="AF71" i="21"/>
  <c r="S71" i="21" s="1"/>
  <c r="T71" i="21" s="1"/>
  <c r="AF118" i="21"/>
  <c r="S118" i="21" s="1"/>
  <c r="T118" i="21" s="1"/>
  <c r="AF54" i="21"/>
  <c r="S54" i="21" s="1"/>
  <c r="AF56" i="21"/>
  <c r="S56" i="21" s="1"/>
  <c r="T56" i="21" s="1"/>
  <c r="AF70" i="21"/>
  <c r="S70" i="21" s="1"/>
  <c r="T70" i="21" s="1"/>
  <c r="AH70" i="21" s="1"/>
  <c r="AF79" i="21"/>
  <c r="S79" i="21" s="1"/>
  <c r="AF199" i="21"/>
  <c r="S199" i="21" s="1"/>
  <c r="S78" i="21"/>
  <c r="T78" i="21" s="1"/>
  <c r="AK78" i="21" s="1"/>
  <c r="AF180" i="21"/>
  <c r="S180" i="21" s="1"/>
  <c r="T180" i="21" s="1"/>
  <c r="AH180" i="21" s="1"/>
  <c r="AJ180" i="21" s="1"/>
  <c r="AF110" i="21"/>
  <c r="S110" i="21" s="1"/>
  <c r="AF62" i="21"/>
  <c r="S62" i="21" s="1"/>
  <c r="T62" i="21" s="1"/>
  <c r="AH62" i="21" s="1"/>
  <c r="AF89" i="21"/>
  <c r="S89" i="21" s="1"/>
  <c r="T89" i="21" s="1"/>
  <c r="AK89" i="21" s="1"/>
  <c r="AF195" i="21"/>
  <c r="S195" i="21" s="1"/>
  <c r="T195" i="21" s="1"/>
  <c r="AK195" i="21" s="1"/>
  <c r="AF160" i="21"/>
  <c r="S160" i="21" s="1"/>
  <c r="T160" i="21" s="1"/>
  <c r="AH160" i="21" s="1"/>
  <c r="AF101" i="21"/>
  <c r="S101" i="21" s="1"/>
  <c r="T101" i="21" s="1"/>
  <c r="AH101" i="21" s="1"/>
  <c r="AF113" i="21"/>
  <c r="AF58" i="21"/>
  <c r="S58" i="21" s="1"/>
  <c r="T58" i="21" s="1"/>
  <c r="AH58" i="21" s="1"/>
  <c r="AF60" i="21"/>
  <c r="S60" i="21" s="1"/>
  <c r="T60" i="21" s="1"/>
  <c r="AF74" i="21"/>
  <c r="S74" i="21" s="1"/>
  <c r="T74" i="21" s="1"/>
  <c r="AK74" i="21" s="1"/>
  <c r="AF141" i="21"/>
  <c r="S141" i="21" s="1"/>
  <c r="AF94" i="21"/>
  <c r="S94" i="21" s="1"/>
  <c r="T94" i="21" s="1"/>
  <c r="AF52" i="21"/>
  <c r="S52" i="21" s="1"/>
  <c r="AF75" i="21"/>
  <c r="S75" i="21" s="1"/>
  <c r="AF63" i="21"/>
  <c r="S63" i="21" s="1"/>
  <c r="AF84" i="21"/>
  <c r="S84" i="21" s="1"/>
  <c r="T84" i="21" s="1"/>
  <c r="AH84" i="21" s="1"/>
  <c r="AF86" i="21"/>
  <c r="S86" i="21" s="1"/>
  <c r="AF59" i="21"/>
  <c r="S59" i="21" s="1"/>
  <c r="AF111" i="21"/>
  <c r="S111" i="21" s="1"/>
  <c r="T111" i="21" s="1"/>
  <c r="AK111" i="21" s="1"/>
  <c r="AF55" i="21"/>
  <c r="S55" i="21" s="1"/>
  <c r="T55" i="21" s="1"/>
  <c r="AH55" i="21" s="1"/>
  <c r="AI55" i="21" s="1"/>
  <c r="AF80" i="21"/>
  <c r="S80" i="21" s="1"/>
  <c r="T80" i="21" s="1"/>
  <c r="AH80" i="21" s="1"/>
  <c r="AJ80" i="21" s="1"/>
  <c r="AF47" i="21"/>
  <c r="S47" i="21" s="1"/>
  <c r="T47" i="21" s="1"/>
  <c r="AF72" i="21"/>
  <c r="S72" i="21" s="1"/>
  <c r="T72" i="21" s="1"/>
  <c r="AH72" i="21" s="1"/>
  <c r="S50" i="21"/>
  <c r="T50" i="21" s="1"/>
  <c r="AK50" i="21" s="1"/>
  <c r="AF68" i="21"/>
  <c r="S68" i="21" s="1"/>
  <c r="AF87" i="21"/>
  <c r="S87" i="21" s="1"/>
  <c r="T87" i="21" s="1"/>
  <c r="AH87" i="21" s="1"/>
  <c r="AF98" i="21"/>
  <c r="S98" i="21" s="1"/>
  <c r="T98" i="21" s="1"/>
  <c r="AF64" i="21"/>
  <c r="S64" i="21" s="1"/>
  <c r="T64" i="21" s="1"/>
  <c r="AF185" i="21"/>
  <c r="S185" i="21" s="1"/>
  <c r="AF132" i="21"/>
  <c r="S132" i="21" s="1"/>
  <c r="T132" i="21" s="1"/>
  <c r="AF156" i="21"/>
  <c r="S156" i="21" s="1"/>
  <c r="T156" i="21" s="1"/>
  <c r="AH156" i="21" s="1"/>
  <c r="AF93" i="21"/>
  <c r="S93" i="21" s="1"/>
  <c r="T93" i="21" s="1"/>
  <c r="AH93" i="21" s="1"/>
  <c r="AF103" i="21"/>
  <c r="S103" i="21" s="1"/>
  <c r="T103" i="21" s="1"/>
  <c r="AK103" i="21" s="1"/>
  <c r="AF99" i="21"/>
  <c r="S99" i="21" s="1"/>
  <c r="T99" i="21" s="1"/>
  <c r="AH99" i="21" s="1"/>
  <c r="AF122" i="21"/>
  <c r="S122" i="21" s="1"/>
  <c r="AK83" i="21"/>
  <c r="AF107" i="21"/>
  <c r="S107" i="21" s="1"/>
  <c r="AF128" i="21"/>
  <c r="S128" i="21" s="1"/>
  <c r="T128" i="21" s="1"/>
  <c r="AK128" i="21" s="1"/>
  <c r="AF95" i="21"/>
  <c r="S95" i="21" s="1"/>
  <c r="T95" i="21" s="1"/>
  <c r="AK95" i="21" s="1"/>
  <c r="AF49" i="21"/>
  <c r="S49" i="21" s="1"/>
  <c r="T49" i="21" s="1"/>
  <c r="AK49" i="21" s="1"/>
  <c r="AF53" i="21"/>
  <c r="S53" i="21" s="1"/>
  <c r="T53" i="21" s="1"/>
  <c r="AH53" i="21" s="1"/>
  <c r="AF57" i="21"/>
  <c r="S57" i="21" s="1"/>
  <c r="T57" i="21" s="1"/>
  <c r="AK57" i="21" s="1"/>
  <c r="AF61" i="21"/>
  <c r="S61" i="21" s="1"/>
  <c r="T61" i="21" s="1"/>
  <c r="AK61" i="21" s="1"/>
  <c r="AF65" i="21"/>
  <c r="S65" i="21" s="1"/>
  <c r="T65" i="21" s="1"/>
  <c r="AK65" i="21" s="1"/>
  <c r="AF69" i="21"/>
  <c r="S69" i="21" s="1"/>
  <c r="T69" i="21" s="1"/>
  <c r="AK69" i="21" s="1"/>
  <c r="AF73" i="21"/>
  <c r="S73" i="21" s="1"/>
  <c r="T73" i="21" s="1"/>
  <c r="AK73" i="21" s="1"/>
  <c r="AF77" i="21"/>
  <c r="S77" i="21" s="1"/>
  <c r="T77" i="21" s="1"/>
  <c r="AK77" i="21" s="1"/>
  <c r="AF81" i="21"/>
  <c r="S81" i="21" s="1"/>
  <c r="T81" i="21" s="1"/>
  <c r="AK81" i="21" s="1"/>
  <c r="AF85" i="21"/>
  <c r="S85" i="21" s="1"/>
  <c r="T85" i="21" s="1"/>
  <c r="AK85" i="21" s="1"/>
  <c r="AF162" i="21"/>
  <c r="S162" i="21" s="1"/>
  <c r="T162" i="21" s="1"/>
  <c r="AH162" i="21" s="1"/>
  <c r="AJ162" i="21" s="1"/>
  <c r="AF137" i="21"/>
  <c r="S137" i="21" s="1"/>
  <c r="T137" i="21" s="1"/>
  <c r="AH137" i="21" s="1"/>
  <c r="AI137" i="21" s="1"/>
  <c r="AF154" i="21"/>
  <c r="S154" i="21" s="1"/>
  <c r="AF161" i="21"/>
  <c r="S161" i="21" s="1"/>
  <c r="T161" i="21" s="1"/>
  <c r="AH161" i="21" s="1"/>
  <c r="AJ161" i="21" s="1"/>
  <c r="AF91" i="21"/>
  <c r="S91" i="21" s="1"/>
  <c r="T91" i="21" s="1"/>
  <c r="AH91" i="21" s="1"/>
  <c r="AK56" i="21"/>
  <c r="T82" i="21"/>
  <c r="AK82" i="21" s="1"/>
  <c r="AF175" i="21"/>
  <c r="S175" i="21" s="1"/>
  <c r="T175" i="21" s="1"/>
  <c r="AK175" i="21" s="1"/>
  <c r="AF157" i="21"/>
  <c r="S157" i="21" s="1"/>
  <c r="T157" i="21" s="1"/>
  <c r="AH157" i="21" s="1"/>
  <c r="AJ157" i="21" s="1"/>
  <c r="S113" i="21"/>
  <c r="T113" i="21" s="1"/>
  <c r="AK113" i="21" s="1"/>
  <c r="AF121" i="21"/>
  <c r="S121" i="21" s="1"/>
  <c r="T121" i="21" s="1"/>
  <c r="AK121" i="21" s="1"/>
  <c r="AF168" i="21"/>
  <c r="S168" i="21" s="1"/>
  <c r="T168" i="21" s="1"/>
  <c r="AH168" i="21" s="1"/>
  <c r="AJ168" i="21" s="1"/>
  <c r="AF200" i="21"/>
  <c r="AF146" i="21"/>
  <c r="S146" i="21" s="1"/>
  <c r="AF117" i="21"/>
  <c r="S117" i="21" s="1"/>
  <c r="AF123" i="21"/>
  <c r="S123" i="21" s="1"/>
  <c r="T123" i="21" s="1"/>
  <c r="AK123" i="21" s="1"/>
  <c r="AF109" i="21"/>
  <c r="S109" i="21" s="1"/>
  <c r="T109" i="21" s="1"/>
  <c r="AH109" i="21" s="1"/>
  <c r="AF119" i="21"/>
  <c r="S119" i="21" s="1"/>
  <c r="AF136" i="21"/>
  <c r="S136" i="21" s="1"/>
  <c r="T136" i="21" s="1"/>
  <c r="AH136" i="21" s="1"/>
  <c r="AF149" i="21"/>
  <c r="S149" i="21" s="1"/>
  <c r="T149" i="21" s="1"/>
  <c r="AF105" i="21"/>
  <c r="S105" i="21" s="1"/>
  <c r="T105" i="21" s="1"/>
  <c r="AH105" i="21" s="1"/>
  <c r="AF115" i="21"/>
  <c r="S115" i="21" s="1"/>
  <c r="T115" i="21" s="1"/>
  <c r="AK115" i="21" s="1"/>
  <c r="AF138" i="21"/>
  <c r="S138" i="21" s="1"/>
  <c r="AF153" i="21"/>
  <c r="S153" i="21" s="1"/>
  <c r="AF134" i="21"/>
  <c r="S134" i="21" s="1"/>
  <c r="AK118" i="21"/>
  <c r="S167" i="21"/>
  <c r="T167" i="21" s="1"/>
  <c r="AK167" i="21" s="1"/>
  <c r="AF191" i="21"/>
  <c r="S191" i="21" s="1"/>
  <c r="T191" i="21" s="1"/>
  <c r="AH191" i="21" s="1"/>
  <c r="AF130" i="21"/>
  <c r="S130" i="21" s="1"/>
  <c r="AF145" i="21"/>
  <c r="S145" i="21" s="1"/>
  <c r="AF88" i="21"/>
  <c r="S88" i="21" s="1"/>
  <c r="T88" i="21" s="1"/>
  <c r="AK88" i="21" s="1"/>
  <c r="AF92" i="21"/>
  <c r="S92" i="21" s="1"/>
  <c r="T92" i="21" s="1"/>
  <c r="AK92" i="21" s="1"/>
  <c r="AF96" i="21"/>
  <c r="S96" i="21" s="1"/>
  <c r="T96" i="21" s="1"/>
  <c r="AH96" i="21" s="1"/>
  <c r="AF100" i="21"/>
  <c r="S100" i="21" s="1"/>
  <c r="T100" i="21" s="1"/>
  <c r="AK100" i="21" s="1"/>
  <c r="AF104" i="21"/>
  <c r="S104" i="21" s="1"/>
  <c r="T104" i="21" s="1"/>
  <c r="AH104" i="21" s="1"/>
  <c r="AF108" i="21"/>
  <c r="S108" i="21" s="1"/>
  <c r="T108" i="21" s="1"/>
  <c r="AK108" i="21" s="1"/>
  <c r="AF112" i="21"/>
  <c r="S112" i="21" s="1"/>
  <c r="T112" i="21" s="1"/>
  <c r="AK112" i="21" s="1"/>
  <c r="AF116" i="21"/>
  <c r="S116" i="21" s="1"/>
  <c r="T116" i="21" s="1"/>
  <c r="AK116" i="21" s="1"/>
  <c r="AF120" i="21"/>
  <c r="S120" i="21" s="1"/>
  <c r="T120" i="21" s="1"/>
  <c r="AH120" i="21" s="1"/>
  <c r="AF124" i="21"/>
  <c r="S124" i="21" s="1"/>
  <c r="T124" i="21" s="1"/>
  <c r="AK124" i="21" s="1"/>
  <c r="AF126" i="21"/>
  <c r="S126" i="21" s="1"/>
  <c r="T126" i="21" s="1"/>
  <c r="AF142" i="21"/>
  <c r="S142" i="21" s="1"/>
  <c r="AF189" i="21"/>
  <c r="S189" i="21" s="1"/>
  <c r="AF133" i="21"/>
  <c r="S133" i="21" s="1"/>
  <c r="T133" i="21" s="1"/>
  <c r="AF129" i="21"/>
  <c r="S129" i="21" s="1"/>
  <c r="AF152" i="21"/>
  <c r="S152" i="21" s="1"/>
  <c r="T152" i="21" s="1"/>
  <c r="AK152" i="21" s="1"/>
  <c r="AF125" i="21"/>
  <c r="S125" i="21" s="1"/>
  <c r="T125" i="21" s="1"/>
  <c r="AH125" i="21" s="1"/>
  <c r="AJ125" i="21" s="1"/>
  <c r="AF148" i="21"/>
  <c r="S148" i="21" s="1"/>
  <c r="T148" i="21" s="1"/>
  <c r="AH148" i="21" s="1"/>
  <c r="AF158" i="21"/>
  <c r="S158" i="21" s="1"/>
  <c r="AF172" i="21"/>
  <c r="S172" i="21" s="1"/>
  <c r="AF192" i="21"/>
  <c r="S192" i="21" s="1"/>
  <c r="AF144" i="21"/>
  <c r="S144" i="21" s="1"/>
  <c r="T144" i="21" s="1"/>
  <c r="AK144" i="21" s="1"/>
  <c r="AF188" i="21"/>
  <c r="S188" i="21" s="1"/>
  <c r="T188" i="21" s="1"/>
  <c r="AH188" i="21" s="1"/>
  <c r="AI188" i="21" s="1"/>
  <c r="AF140" i="21"/>
  <c r="S140" i="21" s="1"/>
  <c r="T140" i="21" s="1"/>
  <c r="AH140" i="21" s="1"/>
  <c r="AF150" i="21"/>
  <c r="S150" i="21" s="1"/>
  <c r="AF171" i="21"/>
  <c r="S171" i="21" s="1"/>
  <c r="T171" i="21" s="1"/>
  <c r="AH171" i="21" s="1"/>
  <c r="AF181" i="21"/>
  <c r="S181" i="21" s="1"/>
  <c r="T181" i="21" s="1"/>
  <c r="AF196" i="21"/>
  <c r="S196" i="21" s="1"/>
  <c r="T196" i="21" s="1"/>
  <c r="AH196" i="21" s="1"/>
  <c r="AI196" i="21" s="1"/>
  <c r="AF173" i="21"/>
  <c r="S173" i="21" s="1"/>
  <c r="AF169" i="21"/>
  <c r="S169" i="21" s="1"/>
  <c r="T169" i="21" s="1"/>
  <c r="AF184" i="21"/>
  <c r="S184" i="21" s="1"/>
  <c r="AF127" i="21"/>
  <c r="S127" i="21" s="1"/>
  <c r="T127" i="21" s="1"/>
  <c r="AK127" i="21" s="1"/>
  <c r="AF131" i="21"/>
  <c r="S131" i="21" s="1"/>
  <c r="T131" i="21" s="1"/>
  <c r="AH131" i="21" s="1"/>
  <c r="AF135" i="21"/>
  <c r="S135" i="21" s="1"/>
  <c r="T135" i="21" s="1"/>
  <c r="AH135" i="21" s="1"/>
  <c r="AF139" i="21"/>
  <c r="S139" i="21" s="1"/>
  <c r="T139" i="21" s="1"/>
  <c r="AK139" i="21" s="1"/>
  <c r="AF143" i="21"/>
  <c r="S143" i="21" s="1"/>
  <c r="T143" i="21" s="1"/>
  <c r="AK143" i="21" s="1"/>
  <c r="AF147" i="21"/>
  <c r="S147" i="21" s="1"/>
  <c r="T147" i="21" s="1"/>
  <c r="AH147" i="21" s="1"/>
  <c r="AF151" i="21"/>
  <c r="S151" i="21" s="1"/>
  <c r="T151" i="21" s="1"/>
  <c r="AH151" i="21" s="1"/>
  <c r="AF155" i="21"/>
  <c r="S155" i="21" s="1"/>
  <c r="T155" i="21" s="1"/>
  <c r="AK155" i="21" s="1"/>
  <c r="AF159" i="21"/>
  <c r="S159" i="21" s="1"/>
  <c r="T159" i="21" s="1"/>
  <c r="AK159" i="21" s="1"/>
  <c r="AF163" i="21"/>
  <c r="S163" i="21" s="1"/>
  <c r="T163" i="21" s="1"/>
  <c r="AK163" i="21" s="1"/>
  <c r="AF165" i="21"/>
  <c r="S165" i="21" s="1"/>
  <c r="AF177" i="21"/>
  <c r="S177" i="21" s="1"/>
  <c r="AF176" i="21"/>
  <c r="S176" i="21" s="1"/>
  <c r="AF201" i="21"/>
  <c r="S201" i="21" s="1"/>
  <c r="T201" i="21" s="1"/>
  <c r="AF164" i="21"/>
  <c r="S164" i="21" s="1"/>
  <c r="AF187" i="21"/>
  <c r="S187" i="21" s="1"/>
  <c r="T187" i="21" s="1"/>
  <c r="AK187" i="21" s="1"/>
  <c r="AF197" i="21"/>
  <c r="S197" i="21" s="1"/>
  <c r="T197" i="21" s="1"/>
  <c r="AF183" i="21"/>
  <c r="S183" i="21" s="1"/>
  <c r="T183" i="21" s="1"/>
  <c r="AK183" i="21" s="1"/>
  <c r="AF193" i="21"/>
  <c r="S193" i="21" s="1"/>
  <c r="S200" i="21"/>
  <c r="T200" i="21" s="1"/>
  <c r="AH200" i="21" s="1"/>
  <c r="AI200" i="21" s="1"/>
  <c r="AF179" i="21"/>
  <c r="S179" i="21" s="1"/>
  <c r="T179" i="21" s="1"/>
  <c r="AH179" i="21" s="1"/>
  <c r="AF166" i="21"/>
  <c r="S166" i="21" s="1"/>
  <c r="T166" i="21" s="1"/>
  <c r="AK166" i="21" s="1"/>
  <c r="AF170" i="21"/>
  <c r="S170" i="21" s="1"/>
  <c r="T170" i="21" s="1"/>
  <c r="AK170" i="21" s="1"/>
  <c r="AF174" i="21"/>
  <c r="S174" i="21" s="1"/>
  <c r="T174" i="21" s="1"/>
  <c r="AK174" i="21" s="1"/>
  <c r="AF178" i="21"/>
  <c r="S178" i="21" s="1"/>
  <c r="T178" i="21" s="1"/>
  <c r="AK178" i="21" s="1"/>
  <c r="AF182" i="21"/>
  <c r="S182" i="21" s="1"/>
  <c r="T182" i="21" s="1"/>
  <c r="AK182" i="21" s="1"/>
  <c r="AF186" i="21"/>
  <c r="S186" i="21" s="1"/>
  <c r="T186" i="21" s="1"/>
  <c r="AK186" i="21" s="1"/>
  <c r="AF190" i="21"/>
  <c r="S190" i="21" s="1"/>
  <c r="T190" i="21" s="1"/>
  <c r="AK190" i="21" s="1"/>
  <c r="AF194" i="21"/>
  <c r="S194" i="21" s="1"/>
  <c r="T194" i="21" s="1"/>
  <c r="AK194" i="21" s="1"/>
  <c r="AF198" i="21"/>
  <c r="S198" i="21" s="1"/>
  <c r="AF202" i="21"/>
  <c r="S202" i="21" s="1"/>
  <c r="T202" i="21" s="1"/>
  <c r="AH202" i="21" s="1"/>
  <c r="AJ51" i="21" l="1"/>
  <c r="AK114" i="21"/>
  <c r="AK98" i="21"/>
  <c r="AH83" i="21"/>
  <c r="AI83" i="21" s="1"/>
  <c r="AH114" i="21"/>
  <c r="AI114" i="21" s="1"/>
  <c r="AK67" i="21"/>
  <c r="AM67" i="21" s="1"/>
  <c r="AK60" i="21"/>
  <c r="AM60" i="21" s="1"/>
  <c r="AI67" i="21"/>
  <c r="T106" i="21"/>
  <c r="AH106" i="21" s="1"/>
  <c r="AI106" i="21" s="1"/>
  <c r="AK55" i="21"/>
  <c r="AM55" i="21" s="1"/>
  <c r="AK51" i="21"/>
  <c r="AM51" i="21" s="1"/>
  <c r="AI76" i="21"/>
  <c r="AH118" i="21"/>
  <c r="AI118" i="21" s="1"/>
  <c r="T110" i="21"/>
  <c r="AH110" i="21" s="1"/>
  <c r="AI110" i="21" s="1"/>
  <c r="T48" i="21"/>
  <c r="AH48" i="21" s="1"/>
  <c r="AJ137" i="21"/>
  <c r="AI80" i="21"/>
  <c r="AK133" i="21"/>
  <c r="AM133" i="21" s="1"/>
  <c r="AK80" i="21"/>
  <c r="U80" i="21" s="1"/>
  <c r="AK76" i="21"/>
  <c r="U76" i="21" s="1"/>
  <c r="AK64" i="21"/>
  <c r="AM64" i="21" s="1"/>
  <c r="AH98" i="21"/>
  <c r="AI98" i="21" s="1"/>
  <c r="T54" i="21"/>
  <c r="AH54" i="21" s="1"/>
  <c r="AJ54" i="21" s="1"/>
  <c r="AH56" i="21"/>
  <c r="AJ56" i="21" s="1"/>
  <c r="AH126" i="21"/>
  <c r="AJ126" i="21" s="1"/>
  <c r="T141" i="21"/>
  <c r="AH141" i="21" s="1"/>
  <c r="T79" i="21"/>
  <c r="AH79" i="21" s="1"/>
  <c r="T150" i="21"/>
  <c r="AH150" i="21" s="1"/>
  <c r="AK162" i="21"/>
  <c r="U162" i="21" s="1"/>
  <c r="AK126" i="21"/>
  <c r="AL126" i="21" s="1"/>
  <c r="AK71" i="21"/>
  <c r="AL71" i="21" s="1"/>
  <c r="AH71" i="21"/>
  <c r="AI71" i="21" s="1"/>
  <c r="AK70" i="21"/>
  <c r="AM70" i="21" s="1"/>
  <c r="AH60" i="21"/>
  <c r="AI60" i="21" s="1"/>
  <c r="AH64" i="21"/>
  <c r="AJ64" i="21" s="1"/>
  <c r="AK137" i="21"/>
  <c r="U137" i="21" s="1"/>
  <c r="AK72" i="21"/>
  <c r="AL72" i="21" s="1"/>
  <c r="T122" i="21"/>
  <c r="AH122" i="21" s="1"/>
  <c r="T173" i="21"/>
  <c r="AH173" i="21" s="1"/>
  <c r="T68" i="21"/>
  <c r="AK68" i="21" s="1"/>
  <c r="T164" i="21"/>
  <c r="AK164" i="21" s="1"/>
  <c r="AM164" i="21" s="1"/>
  <c r="T119" i="21"/>
  <c r="AK119" i="21" s="1"/>
  <c r="AM119" i="21" s="1"/>
  <c r="T134" i="21"/>
  <c r="AH134" i="21" s="1"/>
  <c r="T107" i="21"/>
  <c r="AK107" i="21" s="1"/>
  <c r="AM107" i="21" s="1"/>
  <c r="T75" i="21"/>
  <c r="AH75" i="21" s="1"/>
  <c r="T129" i="21"/>
  <c r="AK129" i="21" s="1"/>
  <c r="T153" i="21"/>
  <c r="AK153" i="21" s="1"/>
  <c r="T52" i="21"/>
  <c r="AK52" i="21" s="1"/>
  <c r="T189" i="21"/>
  <c r="AK189" i="21" s="1"/>
  <c r="T138" i="21"/>
  <c r="AK138" i="21" s="1"/>
  <c r="T185" i="21"/>
  <c r="AK185" i="21" s="1"/>
  <c r="T59" i="21"/>
  <c r="AK59" i="21" s="1"/>
  <c r="T176" i="21"/>
  <c r="AH176" i="21" s="1"/>
  <c r="T154" i="21"/>
  <c r="AH154" i="21" s="1"/>
  <c r="T177" i="21"/>
  <c r="AK177" i="21" s="1"/>
  <c r="T192" i="21"/>
  <c r="AH192" i="21" s="1"/>
  <c r="T130" i="21"/>
  <c r="AH130" i="21" s="1"/>
  <c r="T117" i="21"/>
  <c r="AH117" i="21" s="1"/>
  <c r="AJ117" i="21" s="1"/>
  <c r="T86" i="21"/>
  <c r="AK86" i="21" s="1"/>
  <c r="T158" i="21"/>
  <c r="AK158" i="21" s="1"/>
  <c r="T145" i="21"/>
  <c r="AK145" i="21" s="1"/>
  <c r="T165" i="21"/>
  <c r="AH165" i="21" s="1"/>
  <c r="AJ165" i="21" s="1"/>
  <c r="T184" i="21"/>
  <c r="AH184" i="21" s="1"/>
  <c r="T172" i="21"/>
  <c r="AH172" i="21" s="1"/>
  <c r="T146" i="21"/>
  <c r="AH146" i="21" s="1"/>
  <c r="T142" i="21"/>
  <c r="AH142" i="21" s="1"/>
  <c r="AJ142" i="21" s="1"/>
  <c r="T198" i="21"/>
  <c r="AK198" i="21" s="1"/>
  <c r="AM198" i="21" s="1"/>
  <c r="T193" i="21"/>
  <c r="AH193" i="21" s="1"/>
  <c r="T63" i="21"/>
  <c r="AH63" i="21" s="1"/>
  <c r="AK201" i="21"/>
  <c r="AM201" i="21" s="1"/>
  <c r="AH149" i="21"/>
  <c r="AJ149" i="21" s="1"/>
  <c r="AK197" i="21"/>
  <c r="AM197" i="21" s="1"/>
  <c r="AK125" i="21"/>
  <c r="U125" i="21" s="1"/>
  <c r="AK91" i="21"/>
  <c r="AM91" i="21" s="1"/>
  <c r="AH133" i="21"/>
  <c r="AH181" i="21"/>
  <c r="AJ181" i="21" s="1"/>
  <c r="AI125" i="21"/>
  <c r="AH197" i="21"/>
  <c r="AJ197" i="21" s="1"/>
  <c r="AH169" i="21"/>
  <c r="AH94" i="21"/>
  <c r="AI94" i="21" s="1"/>
  <c r="AH88" i="21"/>
  <c r="AI88" i="21" s="1"/>
  <c r="AK181" i="21"/>
  <c r="AM181" i="21" s="1"/>
  <c r="AK149" i="21"/>
  <c r="AM149" i="21" s="1"/>
  <c r="AH159" i="21"/>
  <c r="U159" i="21" s="1"/>
  <c r="AI162" i="21"/>
  <c r="AK90" i="21"/>
  <c r="AL90" i="21" s="1"/>
  <c r="AH74" i="21"/>
  <c r="AJ74" i="21" s="1"/>
  <c r="AJ55" i="21"/>
  <c r="AH47" i="21"/>
  <c r="AI47" i="21" s="1"/>
  <c r="AH90" i="21"/>
  <c r="AK94" i="21"/>
  <c r="AK169" i="21"/>
  <c r="AH201" i="21"/>
  <c r="AI201" i="21" s="1"/>
  <c r="AK47" i="21"/>
  <c r="AL47" i="21" s="1"/>
  <c r="AK135" i="21"/>
  <c r="U135" i="21" s="1"/>
  <c r="AK87" i="21"/>
  <c r="AM87" i="21" s="1"/>
  <c r="AJ72" i="21"/>
  <c r="AI72" i="21"/>
  <c r="AK102" i="21"/>
  <c r="U102" i="21" s="1"/>
  <c r="AK120" i="21"/>
  <c r="AM120" i="21" s="1"/>
  <c r="AH61" i="21"/>
  <c r="AJ61" i="21" s="1"/>
  <c r="AH194" i="21"/>
  <c r="U194" i="21" s="1"/>
  <c r="AH182" i="21"/>
  <c r="AJ182" i="21" s="1"/>
  <c r="AK99" i="21"/>
  <c r="AM99" i="21" s="1"/>
  <c r="AH81" i="21"/>
  <c r="U81" i="21" s="1"/>
  <c r="AK53" i="21"/>
  <c r="AM53" i="21" s="1"/>
  <c r="AK62" i="21"/>
  <c r="U62" i="21" s="1"/>
  <c r="AK160" i="21"/>
  <c r="U160" i="21" s="1"/>
  <c r="AK151" i="21"/>
  <c r="AM151" i="21" s="1"/>
  <c r="AK104" i="21"/>
  <c r="AM104" i="21" s="1"/>
  <c r="AH115" i="21"/>
  <c r="U115" i="21" s="1"/>
  <c r="AJ83" i="21"/>
  <c r="AJ114" i="21"/>
  <c r="AK105" i="21"/>
  <c r="U105" i="21" s="1"/>
  <c r="AH89" i="21"/>
  <c r="AJ89" i="21" s="1"/>
  <c r="AH174" i="21"/>
  <c r="U174" i="21" s="1"/>
  <c r="AH50" i="21"/>
  <c r="AJ50" i="21" s="1"/>
  <c r="AH166" i="21"/>
  <c r="U166" i="21" s="1"/>
  <c r="AH112" i="21"/>
  <c r="U112" i="21" s="1"/>
  <c r="AH57" i="21"/>
  <c r="U57" i="21" s="1"/>
  <c r="AH77" i="21"/>
  <c r="AI77" i="21" s="1"/>
  <c r="AK58" i="21"/>
  <c r="U58" i="21" s="1"/>
  <c r="AI157" i="21"/>
  <c r="AH95" i="21"/>
  <c r="U95" i="21" s="1"/>
  <c r="AK196" i="21"/>
  <c r="U196" i="21" s="1"/>
  <c r="AK109" i="21"/>
  <c r="U109" i="21" s="1"/>
  <c r="AK96" i="21"/>
  <c r="AM96" i="21" s="1"/>
  <c r="AH69" i="21"/>
  <c r="AJ69" i="21" s="1"/>
  <c r="AK66" i="21"/>
  <c r="AL66" i="21" s="1"/>
  <c r="AK147" i="21"/>
  <c r="AM147" i="21" s="1"/>
  <c r="AH111" i="21"/>
  <c r="AJ111" i="21" s="1"/>
  <c r="AH100" i="21"/>
  <c r="AI100" i="21" s="1"/>
  <c r="AH85" i="21"/>
  <c r="U85" i="21" s="1"/>
  <c r="AH49" i="21"/>
  <c r="U49" i="21" s="1"/>
  <c r="AK84" i="21"/>
  <c r="AM84" i="21" s="1"/>
  <c r="AJ196" i="21"/>
  <c r="AH124" i="21"/>
  <c r="U124" i="21" s="1"/>
  <c r="AK161" i="21"/>
  <c r="AM161" i="21" s="1"/>
  <c r="AI161" i="21"/>
  <c r="AH65" i="21"/>
  <c r="U65" i="21" s="1"/>
  <c r="AH73" i="21"/>
  <c r="U73" i="21" s="1"/>
  <c r="AM61" i="21"/>
  <c r="AL61" i="21"/>
  <c r="AM69" i="21"/>
  <c r="AL69" i="21"/>
  <c r="AM81" i="21"/>
  <c r="AL81" i="21"/>
  <c r="AJ53" i="21"/>
  <c r="AI53" i="21"/>
  <c r="AM85" i="21"/>
  <c r="AL85" i="21"/>
  <c r="AM49" i="21"/>
  <c r="AL49" i="21"/>
  <c r="AJ84" i="21"/>
  <c r="AI84" i="21"/>
  <c r="AL50" i="21"/>
  <c r="AM50" i="21"/>
  <c r="AJ66" i="21"/>
  <c r="AI66" i="21"/>
  <c r="AM65" i="21"/>
  <c r="AL65" i="21"/>
  <c r="AM73" i="21"/>
  <c r="AL73" i="21"/>
  <c r="AJ62" i="21"/>
  <c r="AI62" i="21"/>
  <c r="AM77" i="21"/>
  <c r="AL77" i="21"/>
  <c r="AM56" i="21"/>
  <c r="AL56" i="21"/>
  <c r="AH82" i="21"/>
  <c r="AK180" i="21"/>
  <c r="AM180" i="21" s="1"/>
  <c r="AH103" i="21"/>
  <c r="AI103" i="21" s="1"/>
  <c r="AJ102" i="21"/>
  <c r="AJ58" i="21"/>
  <c r="AI58" i="21"/>
  <c r="AL74" i="21"/>
  <c r="AM74" i="21"/>
  <c r="AL78" i="21"/>
  <c r="AM78" i="21"/>
  <c r="AM83" i="21"/>
  <c r="AL83" i="21"/>
  <c r="AH78" i="21"/>
  <c r="AH97" i="21"/>
  <c r="U97" i="21" s="1"/>
  <c r="AH139" i="21"/>
  <c r="AI139" i="21" s="1"/>
  <c r="AH143" i="21"/>
  <c r="U143" i="21" s="1"/>
  <c r="AH121" i="21"/>
  <c r="AJ121" i="21" s="1"/>
  <c r="AJ70" i="21"/>
  <c r="AI70" i="21"/>
  <c r="AM57" i="21"/>
  <c r="AL57" i="21"/>
  <c r="AL60" i="21"/>
  <c r="AL82" i="21"/>
  <c r="AM82" i="21"/>
  <c r="AH155" i="21"/>
  <c r="U155" i="21" s="1"/>
  <c r="AH113" i="21"/>
  <c r="AJ113" i="21" s="1"/>
  <c r="AI180" i="21"/>
  <c r="AJ200" i="21"/>
  <c r="U83" i="21"/>
  <c r="AH163" i="21"/>
  <c r="U163" i="21" s="1"/>
  <c r="AH123" i="21"/>
  <c r="AJ123" i="21" s="1"/>
  <c r="AK200" i="21"/>
  <c r="U200" i="21" s="1"/>
  <c r="U67" i="21"/>
  <c r="AL97" i="21"/>
  <c r="AM97" i="21"/>
  <c r="AM92" i="21"/>
  <c r="AL92" i="21"/>
  <c r="AM123" i="21"/>
  <c r="AL123" i="21"/>
  <c r="AJ93" i="21"/>
  <c r="AI93" i="21"/>
  <c r="AM100" i="21"/>
  <c r="AL100" i="21"/>
  <c r="AM108" i="21"/>
  <c r="AL108" i="21"/>
  <c r="AM88" i="21"/>
  <c r="AL88" i="21"/>
  <c r="AJ91" i="21"/>
  <c r="AI91" i="21"/>
  <c r="AK132" i="21"/>
  <c r="AL132" i="21" s="1"/>
  <c r="AH132" i="21"/>
  <c r="AJ132" i="21" s="1"/>
  <c r="AL113" i="21"/>
  <c r="AM113" i="21"/>
  <c r="AM116" i="21"/>
  <c r="AL116" i="21"/>
  <c r="AM121" i="21"/>
  <c r="AL121" i="21"/>
  <c r="AJ109" i="21"/>
  <c r="AI109" i="21"/>
  <c r="AJ96" i="21"/>
  <c r="AI96" i="21"/>
  <c r="AM103" i="21"/>
  <c r="AL103" i="21"/>
  <c r="AJ101" i="21"/>
  <c r="AI101" i="21"/>
  <c r="AM111" i="21"/>
  <c r="AL111" i="21"/>
  <c r="AL89" i="21"/>
  <c r="AM89" i="21"/>
  <c r="AH108" i="21"/>
  <c r="T199" i="21"/>
  <c r="AK199" i="21" s="1"/>
  <c r="AJ99" i="21"/>
  <c r="AI99" i="21"/>
  <c r="AM115" i="21"/>
  <c r="AL115" i="21"/>
  <c r="AK202" i="21"/>
  <c r="AM202" i="21" s="1"/>
  <c r="AI168" i="21"/>
  <c r="AM98" i="21"/>
  <c r="AL98" i="21"/>
  <c r="AJ104" i="21"/>
  <c r="AI104" i="21"/>
  <c r="AH195" i="21"/>
  <c r="U195" i="21" s="1"/>
  <c r="AJ188" i="21"/>
  <c r="AH178" i="21"/>
  <c r="AI178" i="21" s="1"/>
  <c r="AM95" i="21"/>
  <c r="AL95" i="21"/>
  <c r="AK188" i="21"/>
  <c r="U188" i="21" s="1"/>
  <c r="AK131" i="21"/>
  <c r="AM131" i="21" s="1"/>
  <c r="AJ87" i="21"/>
  <c r="AI87" i="21"/>
  <c r="AM124" i="21"/>
  <c r="AL124" i="21"/>
  <c r="AJ120" i="21"/>
  <c r="AI120" i="21"/>
  <c r="AJ105" i="21"/>
  <c r="AI105" i="21"/>
  <c r="AK157" i="21"/>
  <c r="U157" i="21" s="1"/>
  <c r="AH128" i="21"/>
  <c r="AJ128" i="21" s="1"/>
  <c r="AK101" i="21"/>
  <c r="AH144" i="21"/>
  <c r="AJ144" i="21" s="1"/>
  <c r="AK191" i="21"/>
  <c r="U191" i="21" s="1"/>
  <c r="AH127" i="21"/>
  <c r="AJ127" i="21" s="1"/>
  <c r="AM118" i="21"/>
  <c r="AL118" i="21"/>
  <c r="AH116" i="21"/>
  <c r="AH92" i="21"/>
  <c r="AM112" i="21"/>
  <c r="AL112" i="21"/>
  <c r="AK168" i="21"/>
  <c r="AL168" i="21" s="1"/>
  <c r="AH170" i="21"/>
  <c r="AI170" i="21" s="1"/>
  <c r="AH186" i="21"/>
  <c r="AJ186" i="21" s="1"/>
  <c r="AK93" i="21"/>
  <c r="U93" i="21" s="1"/>
  <c r="AM114" i="21"/>
  <c r="AL114" i="21"/>
  <c r="U114" i="21"/>
  <c r="AM155" i="21"/>
  <c r="AL155" i="21"/>
  <c r="AJ160" i="21"/>
  <c r="AI160" i="21"/>
  <c r="AJ156" i="21"/>
  <c r="AI156" i="21"/>
  <c r="AJ131" i="21"/>
  <c r="AI131" i="21"/>
  <c r="AM128" i="21"/>
  <c r="AL128" i="21"/>
  <c r="AM152" i="21"/>
  <c r="AL152" i="21"/>
  <c r="AJ148" i="21"/>
  <c r="AI148" i="21"/>
  <c r="AM144" i="21"/>
  <c r="AL144" i="21"/>
  <c r="AJ140" i="21"/>
  <c r="AI140" i="21"/>
  <c r="AJ136" i="21"/>
  <c r="AI136" i="21"/>
  <c r="AK156" i="21"/>
  <c r="U156" i="21" s="1"/>
  <c r="AK148" i="21"/>
  <c r="U148" i="21" s="1"/>
  <c r="AH152" i="21"/>
  <c r="AM163" i="21"/>
  <c r="AL163" i="21"/>
  <c r="AH187" i="21"/>
  <c r="AJ187" i="21" s="1"/>
  <c r="AK140" i="21"/>
  <c r="AM139" i="21"/>
  <c r="AL139" i="21"/>
  <c r="AK136" i="21"/>
  <c r="U136" i="21" s="1"/>
  <c r="AM159" i="21"/>
  <c r="AL159" i="21"/>
  <c r="AJ147" i="21"/>
  <c r="AI147" i="21"/>
  <c r="AJ135" i="21"/>
  <c r="AI135" i="21"/>
  <c r="AH183" i="21"/>
  <c r="AI183" i="21" s="1"/>
  <c r="AJ151" i="21"/>
  <c r="AI151" i="21"/>
  <c r="AM143" i="21"/>
  <c r="AL143" i="21"/>
  <c r="AM127" i="21"/>
  <c r="AL127" i="21"/>
  <c r="AM183" i="21"/>
  <c r="AL183" i="21"/>
  <c r="AM194" i="21"/>
  <c r="AL194" i="21"/>
  <c r="AM175" i="21"/>
  <c r="AL175" i="21"/>
  <c r="AM178" i="21"/>
  <c r="AL178" i="21"/>
  <c r="AJ202" i="21"/>
  <c r="AI202" i="21"/>
  <c r="AM167" i="21"/>
  <c r="AL167" i="21"/>
  <c r="AM186" i="21"/>
  <c r="AL186" i="21"/>
  <c r="AM195" i="21"/>
  <c r="AL195" i="21"/>
  <c r="AJ179" i="21"/>
  <c r="AI179" i="21"/>
  <c r="AJ171" i="21"/>
  <c r="AI171" i="21"/>
  <c r="AM170" i="21"/>
  <c r="AL170" i="21"/>
  <c r="AM190" i="21"/>
  <c r="AL190" i="21"/>
  <c r="AH190" i="21"/>
  <c r="AH167" i="21"/>
  <c r="AM182" i="21"/>
  <c r="AL182" i="21"/>
  <c r="AM174" i="21"/>
  <c r="AL174" i="21"/>
  <c r="AM187" i="21"/>
  <c r="AL187" i="21"/>
  <c r="AK179" i="21"/>
  <c r="U179" i="21" s="1"/>
  <c r="AH175" i="21"/>
  <c r="AJ191" i="21"/>
  <c r="AI191" i="21"/>
  <c r="AK171" i="21"/>
  <c r="U171" i="21" s="1"/>
  <c r="AM166" i="21"/>
  <c r="AL166" i="21"/>
  <c r="AL67" i="21" l="1"/>
  <c r="AJ118" i="21"/>
  <c r="AM72" i="21"/>
  <c r="U55" i="21"/>
  <c r="U74" i="21"/>
  <c r="U98" i="21"/>
  <c r="AH153" i="21"/>
  <c r="U153" i="21" s="1"/>
  <c r="U60" i="21"/>
  <c r="U72" i="21"/>
  <c r="AJ98" i="21"/>
  <c r="AL55" i="21"/>
  <c r="AI126" i="21"/>
  <c r="U118" i="21"/>
  <c r="U111" i="21"/>
  <c r="U56" i="21"/>
  <c r="AI166" i="21"/>
  <c r="AL201" i="21"/>
  <c r="AI64" i="21"/>
  <c r="AH86" i="21"/>
  <c r="AJ86" i="21" s="1"/>
  <c r="U51" i="21"/>
  <c r="AI54" i="21"/>
  <c r="AL137" i="21"/>
  <c r="AJ60" i="21"/>
  <c r="AM137" i="21"/>
  <c r="AL51" i="21"/>
  <c r="AM125" i="21"/>
  <c r="AI56" i="21"/>
  <c r="AL87" i="21"/>
  <c r="AM153" i="21"/>
  <c r="AL153" i="21"/>
  <c r="U169" i="21"/>
  <c r="AH198" i="21"/>
  <c r="U198" i="21" s="1"/>
  <c r="U94" i="21"/>
  <c r="AK146" i="21"/>
  <c r="AM146" i="21" s="1"/>
  <c r="AJ106" i="21"/>
  <c r="AL133" i="21"/>
  <c r="AL80" i="21"/>
  <c r="AM162" i="21"/>
  <c r="U99" i="21"/>
  <c r="U133" i="21"/>
  <c r="AK106" i="21"/>
  <c r="AL197" i="21"/>
  <c r="AM47" i="21"/>
  <c r="AJ81" i="21"/>
  <c r="AH164" i="21"/>
  <c r="U164" i="21" s="1"/>
  <c r="AM135" i="21"/>
  <c r="U64" i="21"/>
  <c r="AL64" i="21"/>
  <c r="AK48" i="21"/>
  <c r="U48" i="21" s="1"/>
  <c r="U197" i="21"/>
  <c r="AJ110" i="21"/>
  <c r="AL181" i="21"/>
  <c r="AM71" i="21"/>
  <c r="U71" i="21"/>
  <c r="AI187" i="21"/>
  <c r="AK173" i="21"/>
  <c r="AL173" i="21" s="1"/>
  <c r="AH129" i="21"/>
  <c r="U129" i="21" s="1"/>
  <c r="AM90" i="21"/>
  <c r="AJ201" i="21"/>
  <c r="AL149" i="21"/>
  <c r="AH185" i="21"/>
  <c r="AJ185" i="21" s="1"/>
  <c r="AI174" i="21"/>
  <c r="U201" i="21"/>
  <c r="AL135" i="21"/>
  <c r="AM62" i="21"/>
  <c r="AJ71" i="21"/>
  <c r="AH138" i="21"/>
  <c r="AJ138" i="21" s="1"/>
  <c r="AK110" i="21"/>
  <c r="AK117" i="21"/>
  <c r="AL117" i="21" s="1"/>
  <c r="AH189" i="21"/>
  <c r="AJ189" i="21" s="1"/>
  <c r="AL162" i="21"/>
  <c r="U96" i="21"/>
  <c r="AJ47" i="21"/>
  <c r="AK122" i="21"/>
  <c r="U122" i="21" s="1"/>
  <c r="AK79" i="21"/>
  <c r="U79" i="21" s="1"/>
  <c r="U126" i="21"/>
  <c r="AJ174" i="21"/>
  <c r="AH107" i="21"/>
  <c r="U107" i="21" s="1"/>
  <c r="AK141" i="21"/>
  <c r="AL76" i="21"/>
  <c r="AM126" i="21"/>
  <c r="AM76" i="21"/>
  <c r="AJ48" i="21"/>
  <c r="AI48" i="21"/>
  <c r="U120" i="21"/>
  <c r="AK165" i="21"/>
  <c r="AM165" i="21" s="1"/>
  <c r="AH177" i="21"/>
  <c r="AJ177" i="21" s="1"/>
  <c r="AI155" i="21"/>
  <c r="AL120" i="21"/>
  <c r="AH199" i="21"/>
  <c r="AJ199" i="21" s="1"/>
  <c r="U151" i="21"/>
  <c r="AI74" i="21"/>
  <c r="AL125" i="21"/>
  <c r="AM80" i="21"/>
  <c r="AH158" i="21"/>
  <c r="AJ158" i="21" s="1"/>
  <c r="AK176" i="21"/>
  <c r="AM176" i="21" s="1"/>
  <c r="AH68" i="21"/>
  <c r="U68" i="21" s="1"/>
  <c r="AK54" i="21"/>
  <c r="AM177" i="21"/>
  <c r="AL177" i="21"/>
  <c r="AM145" i="21"/>
  <c r="AL145" i="21"/>
  <c r="AJ184" i="21"/>
  <c r="AI184" i="21"/>
  <c r="AL86" i="21"/>
  <c r="AM86" i="21"/>
  <c r="AJ150" i="21"/>
  <c r="AI150" i="21"/>
  <c r="AL185" i="21"/>
  <c r="AM185" i="21"/>
  <c r="AJ79" i="21"/>
  <c r="AI79" i="21"/>
  <c r="U182" i="21"/>
  <c r="AL198" i="21"/>
  <c r="AI159" i="21"/>
  <c r="AK142" i="21"/>
  <c r="AL142" i="21" s="1"/>
  <c r="AK75" i="21"/>
  <c r="U75" i="21" s="1"/>
  <c r="U61" i="21"/>
  <c r="AJ159" i="21"/>
  <c r="AL94" i="21"/>
  <c r="AK150" i="21"/>
  <c r="U161" i="21"/>
  <c r="AM94" i="21"/>
  <c r="U70" i="21"/>
  <c r="AH145" i="21"/>
  <c r="U145" i="21" s="1"/>
  <c r="AI112" i="21"/>
  <c r="U87" i="21"/>
  <c r="AI97" i="21"/>
  <c r="AI95" i="21"/>
  <c r="AL99" i="21"/>
  <c r="AI81" i="21"/>
  <c r="AL53" i="21"/>
  <c r="U53" i="21"/>
  <c r="AK172" i="21"/>
  <c r="AL172" i="21" s="1"/>
  <c r="AK154" i="21"/>
  <c r="AM154" i="21" s="1"/>
  <c r="AK134" i="21"/>
  <c r="AL107" i="21"/>
  <c r="AJ95" i="21"/>
  <c r="AJ115" i="21"/>
  <c r="AL70" i="21"/>
  <c r="AJ139" i="21"/>
  <c r="AJ88" i="21"/>
  <c r="AJ77" i="21"/>
  <c r="AK184" i="21"/>
  <c r="U184" i="21" s="1"/>
  <c r="U88" i="21"/>
  <c r="U77" i="21"/>
  <c r="AJ141" i="21"/>
  <c r="AI141" i="21"/>
  <c r="AJ193" i="21"/>
  <c r="AI193" i="21"/>
  <c r="AJ176" i="21"/>
  <c r="AI176" i="21"/>
  <c r="AL158" i="21"/>
  <c r="AM158" i="21"/>
  <c r="AL59" i="21"/>
  <c r="AM59" i="21"/>
  <c r="AM129" i="21"/>
  <c r="AL129" i="21"/>
  <c r="AJ154" i="21"/>
  <c r="AI154" i="21"/>
  <c r="AI75" i="21"/>
  <c r="AJ75" i="21"/>
  <c r="AM68" i="21"/>
  <c r="AL68" i="21"/>
  <c r="AM52" i="21"/>
  <c r="AL52" i="21"/>
  <c r="AI192" i="21"/>
  <c r="AJ192" i="21"/>
  <c r="AI172" i="21"/>
  <c r="AJ172" i="21"/>
  <c r="AL138" i="21"/>
  <c r="AM138" i="21"/>
  <c r="AJ173" i="21"/>
  <c r="AI173" i="21"/>
  <c r="AM189" i="21"/>
  <c r="AL189" i="21"/>
  <c r="AL119" i="21"/>
  <c r="U90" i="21"/>
  <c r="AI90" i="21"/>
  <c r="AL169" i="21"/>
  <c r="AL160" i="21"/>
  <c r="AM109" i="21"/>
  <c r="U91" i="21"/>
  <c r="AI169" i="21"/>
  <c r="AJ169" i="21"/>
  <c r="AI146" i="21"/>
  <c r="AJ146" i="21"/>
  <c r="AK130" i="21"/>
  <c r="AM160" i="21"/>
  <c r="AI142" i="21"/>
  <c r="AI130" i="21"/>
  <c r="AJ130" i="21"/>
  <c r="AM169" i="21"/>
  <c r="AI143" i="21"/>
  <c r="AM132" i="21"/>
  <c r="AI182" i="21"/>
  <c r="U186" i="21"/>
  <c r="U149" i="21"/>
  <c r="U84" i="21"/>
  <c r="AI165" i="21"/>
  <c r="AI197" i="21"/>
  <c r="AK63" i="21"/>
  <c r="AK192" i="21"/>
  <c r="AH59" i="21"/>
  <c r="U59" i="21" s="1"/>
  <c r="AH52" i="21"/>
  <c r="AI115" i="21"/>
  <c r="AI117" i="21"/>
  <c r="AI63" i="21"/>
  <c r="AJ63" i="21"/>
  <c r="AK193" i="21"/>
  <c r="U193" i="21" s="1"/>
  <c r="AL164" i="21"/>
  <c r="U147" i="21"/>
  <c r="AJ90" i="21"/>
  <c r="AI181" i="21"/>
  <c r="AJ133" i="21"/>
  <c r="AI133" i="21"/>
  <c r="AL147" i="21"/>
  <c r="AI195" i="21"/>
  <c r="AL91" i="21"/>
  <c r="AI65" i="21"/>
  <c r="U66" i="21"/>
  <c r="U47" i="21"/>
  <c r="AJ134" i="21"/>
  <c r="AI134" i="21"/>
  <c r="AJ94" i="21"/>
  <c r="U181" i="21"/>
  <c r="AJ195" i="21"/>
  <c r="AJ166" i="21"/>
  <c r="AJ155" i="21"/>
  <c r="U123" i="21"/>
  <c r="AJ65" i="21"/>
  <c r="AI149" i="21"/>
  <c r="AH119" i="21"/>
  <c r="AJ122" i="21"/>
  <c r="AI122" i="21"/>
  <c r="AI194" i="21"/>
  <c r="AJ112" i="21"/>
  <c r="U168" i="21"/>
  <c r="AJ194" i="21"/>
  <c r="AL188" i="21"/>
  <c r="AL151" i="21"/>
  <c r="AM105" i="21"/>
  <c r="U89" i="21"/>
  <c r="AI61" i="21"/>
  <c r="U139" i="21"/>
  <c r="AM188" i="21"/>
  <c r="AL105" i="21"/>
  <c r="AI89" i="21"/>
  <c r="AJ100" i="21"/>
  <c r="AL62" i="21"/>
  <c r="U100" i="21"/>
  <c r="AL102" i="21"/>
  <c r="AJ170" i="21"/>
  <c r="AM168" i="21"/>
  <c r="AM102" i="21"/>
  <c r="AM58" i="21"/>
  <c r="AJ57" i="21"/>
  <c r="U104" i="21"/>
  <c r="AI57" i="21"/>
  <c r="U170" i="21"/>
  <c r="AL58" i="21"/>
  <c r="AL161" i="21"/>
  <c r="AL104" i="21"/>
  <c r="AI111" i="21"/>
  <c r="AM66" i="21"/>
  <c r="AL200" i="21"/>
  <c r="AI186" i="21"/>
  <c r="AI128" i="21"/>
  <c r="AI121" i="21"/>
  <c r="AI49" i="21"/>
  <c r="AL191" i="21"/>
  <c r="AJ49" i="21"/>
  <c r="AM191" i="21"/>
  <c r="AI73" i="21"/>
  <c r="U144" i="21"/>
  <c r="AJ73" i="21"/>
  <c r="U50" i="21"/>
  <c r="AI85" i="21"/>
  <c r="AI50" i="21"/>
  <c r="AL84" i="21"/>
  <c r="AL196" i="21"/>
  <c r="U187" i="21"/>
  <c r="AJ178" i="21"/>
  <c r="AJ97" i="21"/>
  <c r="AM200" i="21"/>
  <c r="AL131" i="21"/>
  <c r="U131" i="21"/>
  <c r="U121" i="21"/>
  <c r="AI69" i="21"/>
  <c r="AM196" i="21"/>
  <c r="AJ183" i="21"/>
  <c r="AI163" i="21"/>
  <c r="AL109" i="21"/>
  <c r="U69" i="21"/>
  <c r="U183" i="21"/>
  <c r="AJ163" i="21"/>
  <c r="AL157" i="21"/>
  <c r="U202" i="21"/>
  <c r="AJ143" i="21"/>
  <c r="AI124" i="21"/>
  <c r="AJ85" i="21"/>
  <c r="AJ124" i="21"/>
  <c r="AL96" i="21"/>
  <c r="U103" i="21"/>
  <c r="AJ82" i="21"/>
  <c r="AI82" i="21"/>
  <c r="U82" i="21"/>
  <c r="U178" i="21"/>
  <c r="AJ103" i="21"/>
  <c r="U180" i="21"/>
  <c r="U113" i="21"/>
  <c r="AJ78" i="21"/>
  <c r="AI78" i="21"/>
  <c r="U78" i="21"/>
  <c r="AI113" i="21"/>
  <c r="U128" i="21"/>
  <c r="AL180" i="21"/>
  <c r="AI123" i="21"/>
  <c r="AM199" i="21"/>
  <c r="AL199" i="21"/>
  <c r="AI127" i="21"/>
  <c r="AL101" i="21"/>
  <c r="AM101" i="21"/>
  <c r="U127" i="21"/>
  <c r="AI144" i="21"/>
  <c r="AM157" i="21"/>
  <c r="U108" i="21"/>
  <c r="AJ108" i="21"/>
  <c r="AI108" i="21"/>
  <c r="U132" i="21"/>
  <c r="AL93" i="21"/>
  <c r="AM93" i="21"/>
  <c r="U92" i="21"/>
  <c r="AJ92" i="21"/>
  <c r="AI92" i="21"/>
  <c r="AL202" i="21"/>
  <c r="AI132" i="21"/>
  <c r="U101" i="21"/>
  <c r="U116" i="21"/>
  <c r="AJ116" i="21"/>
  <c r="AI116" i="21"/>
  <c r="AJ152" i="21"/>
  <c r="AI152" i="21"/>
  <c r="U152" i="21"/>
  <c r="AM156" i="21"/>
  <c r="AL156" i="21"/>
  <c r="AM148" i="21"/>
  <c r="AL148" i="21"/>
  <c r="AM140" i="21"/>
  <c r="AL140" i="21"/>
  <c r="AM136" i="21"/>
  <c r="AL136" i="21"/>
  <c r="U140" i="21"/>
  <c r="AM171" i="21"/>
  <c r="AL171" i="21"/>
  <c r="AJ175" i="21"/>
  <c r="AI175" i="21"/>
  <c r="U175" i="21"/>
  <c r="U190" i="21"/>
  <c r="AJ190" i="21"/>
  <c r="AI190" i="21"/>
  <c r="AM179" i="21"/>
  <c r="AL179" i="21"/>
  <c r="AJ167" i="21"/>
  <c r="AI167" i="21"/>
  <c r="U167" i="21"/>
  <c r="AI153" i="21" l="1"/>
  <c r="AJ153" i="21"/>
  <c r="AI199" i="21"/>
  <c r="U138" i="21"/>
  <c r="AM173" i="21"/>
  <c r="AL146" i="21"/>
  <c r="AJ198" i="21"/>
  <c r="U86" i="21"/>
  <c r="AI86" i="21"/>
  <c r="U199" i="21"/>
  <c r="U146" i="21"/>
  <c r="AI198" i="21"/>
  <c r="AI158" i="21"/>
  <c r="U185" i="21"/>
  <c r="U142" i="21"/>
  <c r="U117" i="21"/>
  <c r="AI129" i="21"/>
  <c r="U173" i="21"/>
  <c r="U189" i="21"/>
  <c r="AI189" i="21"/>
  <c r="AJ129" i="21"/>
  <c r="AM106" i="21"/>
  <c r="AL106" i="21"/>
  <c r="U106" i="21"/>
  <c r="AI107" i="21"/>
  <c r="AM117" i="21"/>
  <c r="AI138" i="21"/>
  <c r="AJ164" i="21"/>
  <c r="AI164" i="21"/>
  <c r="AM48" i="21"/>
  <c r="AL48" i="21"/>
  <c r="AI185" i="21"/>
  <c r="U158" i="21"/>
  <c r="AI68" i="21"/>
  <c r="U176" i="21"/>
  <c r="AJ68" i="21"/>
  <c r="U165" i="21"/>
  <c r="AI177" i="21"/>
  <c r="U177" i="21"/>
  <c r="AM142" i="21"/>
  <c r="AL176" i="21"/>
  <c r="U110" i="21"/>
  <c r="AL110" i="21"/>
  <c r="AM110" i="21"/>
  <c r="AL122" i="21"/>
  <c r="AL165" i="21"/>
  <c r="AM122" i="21"/>
  <c r="AM141" i="21"/>
  <c r="AL141" i="21"/>
  <c r="U141" i="21"/>
  <c r="AL54" i="21"/>
  <c r="U54" i="21"/>
  <c r="AM54" i="21"/>
  <c r="AM79" i="21"/>
  <c r="AL79" i="21"/>
  <c r="AJ107" i="21"/>
  <c r="AL154" i="21"/>
  <c r="U154" i="21"/>
  <c r="AJ145" i="21"/>
  <c r="AI145" i="21"/>
  <c r="U172" i="21"/>
  <c r="AM150" i="21"/>
  <c r="AL150" i="21"/>
  <c r="AM172" i="21"/>
  <c r="AM184" i="21"/>
  <c r="AL184" i="21"/>
  <c r="AL134" i="21"/>
  <c r="AM134" i="21"/>
  <c r="U134" i="21"/>
  <c r="AL75" i="21"/>
  <c r="AM75" i="21"/>
  <c r="U150" i="21"/>
  <c r="U130" i="21"/>
  <c r="AM130" i="21"/>
  <c r="AL130" i="21"/>
  <c r="AJ52" i="21"/>
  <c r="U52" i="21"/>
  <c r="AI52" i="21"/>
  <c r="AI59" i="21"/>
  <c r="AJ59" i="21"/>
  <c r="U119" i="21"/>
  <c r="AI119" i="21"/>
  <c r="AJ119" i="21"/>
  <c r="U192" i="21"/>
  <c r="AM192" i="21"/>
  <c r="AL192" i="21"/>
  <c r="AL193" i="21"/>
  <c r="AM193" i="21"/>
  <c r="U63" i="21"/>
  <c r="AM63" i="21"/>
  <c r="AL63" i="21"/>
  <c r="Z54" i="25" l="1"/>
  <c r="X54" i="25"/>
  <c r="W54" i="25"/>
  <c r="V54" i="25"/>
  <c r="L54" i="25" s="1"/>
  <c r="Q54" i="25"/>
  <c r="Z53" i="25"/>
  <c r="X53" i="25"/>
  <c r="Y53" i="25" s="1"/>
  <c r="W53" i="25"/>
  <c r="V53" i="25"/>
  <c r="L53" i="25" s="1"/>
  <c r="Q53" i="25"/>
  <c r="Z52" i="25"/>
  <c r="X52" i="25"/>
  <c r="W52" i="25"/>
  <c r="V52" i="25"/>
  <c r="Y52" i="25" s="1"/>
  <c r="Q52" i="25"/>
  <c r="Z51" i="25"/>
  <c r="Y51" i="25"/>
  <c r="X51" i="25"/>
  <c r="W51" i="25"/>
  <c r="V51" i="25"/>
  <c r="Q51" i="25"/>
  <c r="L51" i="25"/>
  <c r="Z50" i="25"/>
  <c r="X50" i="25"/>
  <c r="W50" i="25"/>
  <c r="V50" i="25"/>
  <c r="L50" i="25" s="1"/>
  <c r="Q50" i="25"/>
  <c r="Z49" i="25"/>
  <c r="X49" i="25"/>
  <c r="Y49" i="25" s="1"/>
  <c r="W49" i="25"/>
  <c r="V49" i="25"/>
  <c r="L49" i="25" s="1"/>
  <c r="Q49" i="25"/>
  <c r="Z48" i="25"/>
  <c r="X48" i="25"/>
  <c r="W48" i="25"/>
  <c r="V48" i="25"/>
  <c r="Y48" i="25" s="1"/>
  <c r="Q48" i="25"/>
  <c r="Z47" i="25"/>
  <c r="Y47" i="25"/>
  <c r="X47" i="25"/>
  <c r="W47" i="25"/>
  <c r="V47" i="25"/>
  <c r="Q47" i="25"/>
  <c r="L47" i="25"/>
  <c r="M47" i="25" s="1"/>
  <c r="Z46" i="25"/>
  <c r="X46" i="25"/>
  <c r="W46" i="25"/>
  <c r="V46" i="25"/>
  <c r="L46" i="25" s="1"/>
  <c r="Q46" i="25"/>
  <c r="Z45" i="25"/>
  <c r="X45" i="25"/>
  <c r="Y45" i="25" s="1"/>
  <c r="W45" i="25"/>
  <c r="V45" i="25"/>
  <c r="L45" i="25" s="1"/>
  <c r="Q45" i="25"/>
  <c r="Z44" i="25"/>
  <c r="X44" i="25"/>
  <c r="W44" i="25"/>
  <c r="V44" i="25"/>
  <c r="Y44" i="25" s="1"/>
  <c r="Q44" i="25"/>
  <c r="Z43" i="25"/>
  <c r="Y43" i="25"/>
  <c r="X43" i="25"/>
  <c r="W43" i="25"/>
  <c r="V43" i="25"/>
  <c r="Q43" i="25"/>
  <c r="L43" i="25"/>
  <c r="Z42" i="25"/>
  <c r="X42" i="25"/>
  <c r="W42" i="25"/>
  <c r="V42" i="25"/>
  <c r="L42" i="25" s="1"/>
  <c r="Q42" i="25"/>
  <c r="Z41" i="25"/>
  <c r="X41" i="25"/>
  <c r="Y41" i="25" s="1"/>
  <c r="W41" i="25"/>
  <c r="V41" i="25"/>
  <c r="L41" i="25" s="1"/>
  <c r="Q41" i="25"/>
  <c r="Z40" i="25"/>
  <c r="X40" i="25"/>
  <c r="W40" i="25"/>
  <c r="V40" i="25"/>
  <c r="Y40" i="25" s="1"/>
  <c r="Q40" i="25"/>
  <c r="Z39" i="25"/>
  <c r="Y39" i="25"/>
  <c r="X39" i="25"/>
  <c r="W39" i="25"/>
  <c r="V39" i="25"/>
  <c r="Q39" i="25"/>
  <c r="L39" i="25"/>
  <c r="Z38" i="25"/>
  <c r="X38" i="25"/>
  <c r="W38" i="25"/>
  <c r="V38" i="25"/>
  <c r="L38" i="25" s="1"/>
  <c r="Q38" i="25"/>
  <c r="Z37" i="25"/>
  <c r="X37" i="25"/>
  <c r="Y37" i="25" s="1"/>
  <c r="W37" i="25"/>
  <c r="V37" i="25"/>
  <c r="L37" i="25" s="1"/>
  <c r="Q37" i="25"/>
  <c r="Z36" i="25"/>
  <c r="X36" i="25"/>
  <c r="W36" i="25"/>
  <c r="V36" i="25"/>
  <c r="Y36" i="25" s="1"/>
  <c r="Q36" i="25"/>
  <c r="Z35" i="25"/>
  <c r="Y35" i="25"/>
  <c r="X35" i="25"/>
  <c r="W35" i="25"/>
  <c r="V35" i="25"/>
  <c r="Q35" i="25"/>
  <c r="L35" i="25"/>
  <c r="M35" i="25" s="1"/>
  <c r="Z34" i="25"/>
  <c r="X34" i="25"/>
  <c r="W34" i="25"/>
  <c r="V34" i="25"/>
  <c r="L34" i="25" s="1"/>
  <c r="Q34" i="25"/>
  <c r="Z33" i="25"/>
  <c r="X33" i="25"/>
  <c r="Y33" i="25" s="1"/>
  <c r="W33" i="25"/>
  <c r="V33" i="25"/>
  <c r="L33" i="25" s="1"/>
  <c r="Q33" i="25"/>
  <c r="Z32" i="25"/>
  <c r="X32" i="25"/>
  <c r="W32" i="25"/>
  <c r="V32" i="25"/>
  <c r="Y32" i="25" s="1"/>
  <c r="Q32" i="25"/>
  <c r="Z31" i="25"/>
  <c r="X31" i="25"/>
  <c r="W31" i="25"/>
  <c r="Y31" i="25" s="1"/>
  <c r="V31" i="25"/>
  <c r="Q31" i="25"/>
  <c r="L31" i="25"/>
  <c r="Z30" i="25"/>
  <c r="X30" i="25"/>
  <c r="W30" i="25"/>
  <c r="V30" i="25"/>
  <c r="L30" i="25" s="1"/>
  <c r="Q30" i="25"/>
  <c r="Z29" i="25"/>
  <c r="X29" i="25"/>
  <c r="Y29" i="25" s="1"/>
  <c r="W29" i="25"/>
  <c r="V29" i="25"/>
  <c r="L29" i="25" s="1"/>
  <c r="Q29" i="25"/>
  <c r="Z28" i="25"/>
  <c r="X28" i="25"/>
  <c r="W28" i="25"/>
  <c r="V28" i="25"/>
  <c r="Y28" i="25" s="1"/>
  <c r="Q28" i="25"/>
  <c r="Z27" i="25"/>
  <c r="X27" i="25"/>
  <c r="W27" i="25"/>
  <c r="Y27" i="25" s="1"/>
  <c r="V27" i="25"/>
  <c r="Q27" i="25"/>
  <c r="L27" i="25"/>
  <c r="Z26" i="25"/>
  <c r="X26" i="25"/>
  <c r="W26" i="25"/>
  <c r="V26" i="25"/>
  <c r="L26" i="25" s="1"/>
  <c r="Q26" i="25"/>
  <c r="Z25" i="25"/>
  <c r="X25" i="25"/>
  <c r="Y25" i="25" s="1"/>
  <c r="W25" i="25"/>
  <c r="V25" i="25"/>
  <c r="L25" i="25" s="1"/>
  <c r="Q25" i="25"/>
  <c r="Z24" i="25"/>
  <c r="X24" i="25"/>
  <c r="W24" i="25"/>
  <c r="V24" i="25"/>
  <c r="Y24" i="25" s="1"/>
  <c r="Q24" i="25"/>
  <c r="Z23" i="25"/>
  <c r="X23" i="25"/>
  <c r="W23" i="25"/>
  <c r="Y23" i="25" s="1"/>
  <c r="V23" i="25"/>
  <c r="Q23" i="25"/>
  <c r="L23" i="25"/>
  <c r="Z22" i="25"/>
  <c r="X22" i="25"/>
  <c r="W22" i="25"/>
  <c r="V22" i="25"/>
  <c r="L22" i="25" s="1"/>
  <c r="Q22" i="25"/>
  <c r="Z21" i="25"/>
  <c r="X21" i="25"/>
  <c r="Y21" i="25" s="1"/>
  <c r="W21" i="25"/>
  <c r="V21" i="25"/>
  <c r="L21" i="25" s="1"/>
  <c r="Q21" i="25"/>
  <c r="Z20" i="25"/>
  <c r="X20" i="25"/>
  <c r="W20" i="25"/>
  <c r="V20" i="25"/>
  <c r="Y20" i="25" s="1"/>
  <c r="Q20" i="25"/>
  <c r="Z19" i="25"/>
  <c r="X19" i="25"/>
  <c r="W19" i="25"/>
  <c r="Y19" i="25" s="1"/>
  <c r="V19" i="25"/>
  <c r="Q19" i="25"/>
  <c r="L19" i="25"/>
  <c r="Z18" i="25"/>
  <c r="X18" i="25"/>
  <c r="W18" i="25"/>
  <c r="V18" i="25"/>
  <c r="L18" i="25" s="1"/>
  <c r="Q18" i="25"/>
  <c r="Z17" i="25"/>
  <c r="X17" i="25"/>
  <c r="Y17" i="25" s="1"/>
  <c r="W17" i="25"/>
  <c r="V17" i="25"/>
  <c r="L17" i="25" s="1"/>
  <c r="Q17" i="25"/>
  <c r="Z16" i="25"/>
  <c r="X16" i="25"/>
  <c r="W16" i="25"/>
  <c r="V16" i="25"/>
  <c r="Y16" i="25" s="1"/>
  <c r="Q16" i="25"/>
  <c r="Z15" i="25"/>
  <c r="X15" i="25"/>
  <c r="W15" i="25"/>
  <c r="V15" i="25"/>
  <c r="Y15" i="25" s="1"/>
  <c r="Q15" i="25"/>
  <c r="L15" i="25"/>
  <c r="Z14" i="25"/>
  <c r="X14" i="25"/>
  <c r="W14" i="25"/>
  <c r="V14" i="25"/>
  <c r="L14" i="25" s="1"/>
  <c r="Q14" i="25"/>
  <c r="Z13" i="25"/>
  <c r="X13" i="25"/>
  <c r="Y13" i="25" s="1"/>
  <c r="W13" i="25"/>
  <c r="V13" i="25"/>
  <c r="L13" i="25" s="1"/>
  <c r="Q13" i="25"/>
  <c r="Z12" i="25"/>
  <c r="X12" i="25"/>
  <c r="W12" i="25"/>
  <c r="V12" i="25"/>
  <c r="Y12" i="25" s="1"/>
  <c r="Q12" i="25"/>
  <c r="Z11" i="25"/>
  <c r="X11" i="25"/>
  <c r="W11" i="25"/>
  <c r="V11" i="25"/>
  <c r="Y11" i="25" s="1"/>
  <c r="Q11" i="25"/>
  <c r="L11" i="25"/>
  <c r="Z10" i="25"/>
  <c r="X10" i="25"/>
  <c r="W10" i="25"/>
  <c r="V10" i="25"/>
  <c r="L10" i="25" s="1"/>
  <c r="Q10" i="25"/>
  <c r="Z9" i="25"/>
  <c r="X9" i="25"/>
  <c r="Y9" i="25" s="1"/>
  <c r="W9" i="25"/>
  <c r="V9" i="25"/>
  <c r="L9" i="25" s="1"/>
  <c r="Q9" i="25"/>
  <c r="Z8" i="25"/>
  <c r="Y8" i="25"/>
  <c r="X8" i="25"/>
  <c r="W8" i="25"/>
  <c r="V8" i="25"/>
  <c r="L8" i="25" s="1"/>
  <c r="Q8" i="25"/>
  <c r="Z7" i="25"/>
  <c r="X7" i="25"/>
  <c r="W7" i="25"/>
  <c r="V7" i="25"/>
  <c r="Y7" i="25" s="1"/>
  <c r="Q7" i="25"/>
  <c r="L7" i="25"/>
  <c r="Z6" i="25"/>
  <c r="X6" i="25"/>
  <c r="W6" i="25"/>
  <c r="V6" i="25"/>
  <c r="L6" i="25" s="1"/>
  <c r="Q6" i="25"/>
  <c r="Z5" i="25"/>
  <c r="X5" i="25"/>
  <c r="Y5" i="25" s="1"/>
  <c r="W5" i="25"/>
  <c r="V5" i="25"/>
  <c r="L5" i="25" s="1"/>
  <c r="Q5" i="25"/>
  <c r="Z54" i="24"/>
  <c r="X54" i="24"/>
  <c r="W54" i="24"/>
  <c r="V54" i="24"/>
  <c r="L54" i="24" s="1"/>
  <c r="Q54" i="24"/>
  <c r="Z53" i="24"/>
  <c r="X53" i="24"/>
  <c r="Y53" i="24" s="1"/>
  <c r="W53" i="24"/>
  <c r="V53" i="24"/>
  <c r="L53" i="24" s="1"/>
  <c r="Q53" i="24"/>
  <c r="Z52" i="24"/>
  <c r="X52" i="24"/>
  <c r="Y52" i="24" s="1"/>
  <c r="W52" i="24"/>
  <c r="V52" i="24"/>
  <c r="Q52" i="24"/>
  <c r="L52" i="24"/>
  <c r="M52" i="24" s="1"/>
  <c r="AA52" i="24" s="1"/>
  <c r="Z51" i="24"/>
  <c r="X51" i="24"/>
  <c r="W51" i="24"/>
  <c r="V51" i="24"/>
  <c r="Y51" i="24" s="1"/>
  <c r="Q51" i="24"/>
  <c r="L51" i="24"/>
  <c r="Z50" i="24"/>
  <c r="X50" i="24"/>
  <c r="W50" i="24"/>
  <c r="V50" i="24"/>
  <c r="L50" i="24" s="1"/>
  <c r="Q50" i="24"/>
  <c r="Z49" i="24"/>
  <c r="X49" i="24"/>
  <c r="Y49" i="24" s="1"/>
  <c r="W49" i="24"/>
  <c r="V49" i="24"/>
  <c r="Q49" i="24"/>
  <c r="L49" i="24"/>
  <c r="M49" i="24" s="1"/>
  <c r="AA49" i="24" s="1"/>
  <c r="Z48" i="24"/>
  <c r="X48" i="24"/>
  <c r="Y48" i="24" s="1"/>
  <c r="W48" i="24"/>
  <c r="V48" i="24"/>
  <c r="Q48" i="24"/>
  <c r="L48" i="24"/>
  <c r="M48" i="24" s="1"/>
  <c r="AA48" i="24" s="1"/>
  <c r="Z47" i="24"/>
  <c r="X47" i="24"/>
  <c r="W47" i="24"/>
  <c r="V47" i="24"/>
  <c r="Y47" i="24" s="1"/>
  <c r="Q47" i="24"/>
  <c r="L47" i="24"/>
  <c r="Z46" i="24"/>
  <c r="X46" i="24"/>
  <c r="W46" i="24"/>
  <c r="V46" i="24"/>
  <c r="L46" i="24" s="1"/>
  <c r="Q46" i="24"/>
  <c r="Z45" i="24"/>
  <c r="X45" i="24"/>
  <c r="Y45" i="24" s="1"/>
  <c r="W45" i="24"/>
  <c r="V45" i="24"/>
  <c r="Q45" i="24"/>
  <c r="L45" i="24"/>
  <c r="M45" i="24" s="1"/>
  <c r="AA45" i="24" s="1"/>
  <c r="Z44" i="24"/>
  <c r="X44" i="24"/>
  <c r="Y44" i="24" s="1"/>
  <c r="W44" i="24"/>
  <c r="V44" i="24"/>
  <c r="Q44" i="24"/>
  <c r="L44" i="24"/>
  <c r="M44" i="24" s="1"/>
  <c r="AA44" i="24" s="1"/>
  <c r="Z43" i="24"/>
  <c r="X43" i="24"/>
  <c r="W43" i="24"/>
  <c r="V43" i="24"/>
  <c r="Y43" i="24" s="1"/>
  <c r="Q43" i="24"/>
  <c r="L43" i="24"/>
  <c r="Z42" i="24"/>
  <c r="X42" i="24"/>
  <c r="W42" i="24"/>
  <c r="V42" i="24"/>
  <c r="L42" i="24" s="1"/>
  <c r="Q42" i="24"/>
  <c r="Z41" i="24"/>
  <c r="X41" i="24"/>
  <c r="Y41" i="24" s="1"/>
  <c r="W41" i="24"/>
  <c r="V41" i="24"/>
  <c r="Q41" i="24"/>
  <c r="L41" i="24"/>
  <c r="M41" i="24" s="1"/>
  <c r="AA41" i="24" s="1"/>
  <c r="Z40" i="24"/>
  <c r="X40" i="24"/>
  <c r="Y40" i="24" s="1"/>
  <c r="W40" i="24"/>
  <c r="V40" i="24"/>
  <c r="Q40" i="24"/>
  <c r="L40" i="24"/>
  <c r="M40" i="24" s="1"/>
  <c r="AA40" i="24" s="1"/>
  <c r="Z39" i="24"/>
  <c r="X39" i="24"/>
  <c r="W39" i="24"/>
  <c r="V39" i="24"/>
  <c r="Y39" i="24" s="1"/>
  <c r="Q39" i="24"/>
  <c r="L39" i="24"/>
  <c r="Z38" i="24"/>
  <c r="X38" i="24"/>
  <c r="W38" i="24"/>
  <c r="V38" i="24"/>
  <c r="L38" i="24" s="1"/>
  <c r="Q38" i="24"/>
  <c r="Z37" i="24"/>
  <c r="X37" i="24"/>
  <c r="Y37" i="24" s="1"/>
  <c r="W37" i="24"/>
  <c r="V37" i="24"/>
  <c r="Q37" i="24"/>
  <c r="L37" i="24"/>
  <c r="M37" i="24" s="1"/>
  <c r="AA37" i="24" s="1"/>
  <c r="Z36" i="24"/>
  <c r="X36" i="24"/>
  <c r="Y36" i="24" s="1"/>
  <c r="W36" i="24"/>
  <c r="V36" i="24"/>
  <c r="Q36" i="24"/>
  <c r="L36" i="24"/>
  <c r="M36" i="24" s="1"/>
  <c r="AA36" i="24" s="1"/>
  <c r="Z35" i="24"/>
  <c r="X35" i="24"/>
  <c r="W35" i="24"/>
  <c r="V35" i="24"/>
  <c r="Y35" i="24" s="1"/>
  <c r="Q35" i="24"/>
  <c r="L35" i="24"/>
  <c r="Z34" i="24"/>
  <c r="X34" i="24"/>
  <c r="W34" i="24"/>
  <c r="V34" i="24"/>
  <c r="L34" i="24" s="1"/>
  <c r="Q34" i="24"/>
  <c r="Z33" i="24"/>
  <c r="X33" i="24"/>
  <c r="Y33" i="24" s="1"/>
  <c r="W33" i="24"/>
  <c r="V33" i="24"/>
  <c r="Q33" i="24"/>
  <c r="L33" i="24"/>
  <c r="M33" i="24" s="1"/>
  <c r="AA33" i="24" s="1"/>
  <c r="Z32" i="24"/>
  <c r="X32" i="24"/>
  <c r="Y32" i="24" s="1"/>
  <c r="W32" i="24"/>
  <c r="V32" i="24"/>
  <c r="Q32" i="24"/>
  <c r="L32" i="24"/>
  <c r="M32" i="24" s="1"/>
  <c r="AA32" i="24" s="1"/>
  <c r="Z31" i="24"/>
  <c r="X31" i="24"/>
  <c r="W31" i="24"/>
  <c r="V31" i="24"/>
  <c r="Y31" i="24" s="1"/>
  <c r="Q31" i="24"/>
  <c r="L31" i="24"/>
  <c r="Z30" i="24"/>
  <c r="X30" i="24"/>
  <c r="W30" i="24"/>
  <c r="V30" i="24"/>
  <c r="L30" i="24" s="1"/>
  <c r="Q30" i="24"/>
  <c r="Z29" i="24"/>
  <c r="X29" i="24"/>
  <c r="Y29" i="24" s="1"/>
  <c r="W29" i="24"/>
  <c r="V29" i="24"/>
  <c r="Q29" i="24"/>
  <c r="L29" i="24"/>
  <c r="M29" i="24" s="1"/>
  <c r="AA29" i="24" s="1"/>
  <c r="Z28" i="24"/>
  <c r="X28" i="24"/>
  <c r="Y28" i="24" s="1"/>
  <c r="W28" i="24"/>
  <c r="V28" i="24"/>
  <c r="Q28" i="24"/>
  <c r="L28" i="24"/>
  <c r="M28" i="24" s="1"/>
  <c r="AA28" i="24" s="1"/>
  <c r="Z27" i="24"/>
  <c r="X27" i="24"/>
  <c r="W27" i="24"/>
  <c r="V27" i="24"/>
  <c r="Y27" i="24" s="1"/>
  <c r="Q27" i="24"/>
  <c r="L27" i="24"/>
  <c r="Z26" i="24"/>
  <c r="X26" i="24"/>
  <c r="W26" i="24"/>
  <c r="V26" i="24"/>
  <c r="L26" i="24" s="1"/>
  <c r="Q26" i="24"/>
  <c r="Z25" i="24"/>
  <c r="X25" i="24"/>
  <c r="Y25" i="24" s="1"/>
  <c r="W25" i="24"/>
  <c r="V25" i="24"/>
  <c r="Q25" i="24"/>
  <c r="L25" i="24"/>
  <c r="M25" i="24" s="1"/>
  <c r="AA25" i="24" s="1"/>
  <c r="Z24" i="24"/>
  <c r="X24" i="24"/>
  <c r="Y24" i="24" s="1"/>
  <c r="W24" i="24"/>
  <c r="V24" i="24"/>
  <c r="Q24" i="24"/>
  <c r="L24" i="24"/>
  <c r="Z23" i="24"/>
  <c r="X23" i="24"/>
  <c r="W23" i="24"/>
  <c r="V23" i="24"/>
  <c r="Y23" i="24" s="1"/>
  <c r="Q23" i="24"/>
  <c r="L23" i="24"/>
  <c r="Z22" i="24"/>
  <c r="X22" i="24"/>
  <c r="W22" i="24"/>
  <c r="V22" i="24"/>
  <c r="Y22" i="24" s="1"/>
  <c r="Q22" i="24"/>
  <c r="L22" i="24"/>
  <c r="M22" i="24" s="1"/>
  <c r="AA22" i="24" s="1"/>
  <c r="Z21" i="24"/>
  <c r="X21" i="24"/>
  <c r="W21" i="24"/>
  <c r="V21" i="24"/>
  <c r="Y21" i="24" s="1"/>
  <c r="Q21" i="24"/>
  <c r="L21" i="24"/>
  <c r="M21" i="24" s="1"/>
  <c r="AA21" i="24" s="1"/>
  <c r="Z20" i="24"/>
  <c r="X20" i="24"/>
  <c r="Y20" i="24" s="1"/>
  <c r="W20" i="24"/>
  <c r="V20" i="24"/>
  <c r="Q20" i="24"/>
  <c r="L20" i="24"/>
  <c r="M20" i="24" s="1"/>
  <c r="AA20" i="24" s="1"/>
  <c r="Z19" i="24"/>
  <c r="X19" i="24"/>
  <c r="W19" i="24"/>
  <c r="V19" i="24"/>
  <c r="Y19" i="24" s="1"/>
  <c r="Q19" i="24"/>
  <c r="L19" i="24"/>
  <c r="Z18" i="24"/>
  <c r="X18" i="24"/>
  <c r="W18" i="24"/>
  <c r="Y18" i="24" s="1"/>
  <c r="V18" i="24"/>
  <c r="Q18" i="24"/>
  <c r="L18" i="24"/>
  <c r="M18" i="24" s="1"/>
  <c r="Z17" i="24"/>
  <c r="X17" i="24"/>
  <c r="W17" i="24"/>
  <c r="V17" i="24"/>
  <c r="Y17" i="24" s="1"/>
  <c r="Q17" i="24"/>
  <c r="L17" i="24"/>
  <c r="M17" i="24" s="1"/>
  <c r="AA17" i="24" s="1"/>
  <c r="Z16" i="24"/>
  <c r="X16" i="24"/>
  <c r="W16" i="24"/>
  <c r="Y16" i="24" s="1"/>
  <c r="V16" i="24"/>
  <c r="Q16" i="24"/>
  <c r="L16" i="24"/>
  <c r="Z15" i="24"/>
  <c r="X15" i="24"/>
  <c r="W15" i="24"/>
  <c r="V15" i="24"/>
  <c r="Y15" i="24" s="1"/>
  <c r="Q15" i="24"/>
  <c r="L15" i="24"/>
  <c r="Z14" i="24"/>
  <c r="X14" i="24"/>
  <c r="W14" i="24"/>
  <c r="Y14" i="24" s="1"/>
  <c r="V14" i="24"/>
  <c r="Q14" i="24"/>
  <c r="L14" i="24"/>
  <c r="M14" i="24" s="1"/>
  <c r="Z13" i="24"/>
  <c r="X13" i="24"/>
  <c r="W13" i="24"/>
  <c r="V13" i="24"/>
  <c r="Y13" i="24" s="1"/>
  <c r="Q13" i="24"/>
  <c r="L13" i="24"/>
  <c r="M13" i="24" s="1"/>
  <c r="AA13" i="24" s="1"/>
  <c r="Z12" i="24"/>
  <c r="X12" i="24"/>
  <c r="W12" i="24"/>
  <c r="Y12" i="24" s="1"/>
  <c r="V12" i="24"/>
  <c r="Q12" i="24"/>
  <c r="L12" i="24"/>
  <c r="Z11" i="24"/>
  <c r="X11" i="24"/>
  <c r="W11" i="24"/>
  <c r="V11" i="24"/>
  <c r="Y11" i="24" s="1"/>
  <c r="Q11" i="24"/>
  <c r="L11" i="24"/>
  <c r="Z10" i="24"/>
  <c r="X10" i="24"/>
  <c r="W10" i="24"/>
  <c r="Y10" i="24" s="1"/>
  <c r="V10" i="24"/>
  <c r="Q10" i="24"/>
  <c r="L10" i="24"/>
  <c r="M10" i="24" s="1"/>
  <c r="Z9" i="24"/>
  <c r="X9" i="24"/>
  <c r="W9" i="24"/>
  <c r="V9" i="24"/>
  <c r="Y9" i="24" s="1"/>
  <c r="Q9" i="24"/>
  <c r="L9" i="24"/>
  <c r="M9" i="24" s="1"/>
  <c r="AA9" i="24" s="1"/>
  <c r="Z8" i="24"/>
  <c r="X8" i="24"/>
  <c r="W8" i="24"/>
  <c r="Y8" i="24" s="1"/>
  <c r="V8" i="24"/>
  <c r="Q8" i="24"/>
  <c r="L8" i="24"/>
  <c r="M8" i="24" s="1"/>
  <c r="Z7" i="24"/>
  <c r="X7" i="24"/>
  <c r="W7" i="24"/>
  <c r="V7" i="24"/>
  <c r="Y7" i="24" s="1"/>
  <c r="Q7" i="24"/>
  <c r="L7" i="24"/>
  <c r="Z6" i="24"/>
  <c r="X6" i="24"/>
  <c r="W6" i="24"/>
  <c r="Y6" i="24" s="1"/>
  <c r="V6" i="24"/>
  <c r="Q6" i="24"/>
  <c r="L6" i="24"/>
  <c r="M6" i="24" s="1"/>
  <c r="Z5" i="24"/>
  <c r="X5" i="24"/>
  <c r="W5" i="24"/>
  <c r="V5" i="24"/>
  <c r="Y5" i="24" s="1"/>
  <c r="Q5" i="24"/>
  <c r="L5" i="24"/>
  <c r="M5" i="24" s="1"/>
  <c r="AA5" i="24" s="1"/>
  <c r="X8" i="21"/>
  <c r="AG16" i="21"/>
  <c r="AG6" i="21"/>
  <c r="AG7" i="21"/>
  <c r="AG8" i="21"/>
  <c r="AG9" i="21"/>
  <c r="AG10" i="21"/>
  <c r="AG11" i="21"/>
  <c r="AG12" i="21"/>
  <c r="AG13" i="21"/>
  <c r="AG14" i="21"/>
  <c r="AG15" i="21"/>
  <c r="AG17" i="21"/>
  <c r="AG18" i="21"/>
  <c r="AG19" i="21"/>
  <c r="AG20" i="21"/>
  <c r="AG21" i="21"/>
  <c r="AG22" i="21"/>
  <c r="AG23" i="21"/>
  <c r="AG24" i="21"/>
  <c r="AG25" i="21"/>
  <c r="AG26" i="21"/>
  <c r="AG27" i="21"/>
  <c r="AG28" i="21"/>
  <c r="AG29" i="21"/>
  <c r="AG30" i="21"/>
  <c r="AG31" i="21"/>
  <c r="AG32" i="21"/>
  <c r="AG33" i="21"/>
  <c r="AG34" i="21"/>
  <c r="AG35" i="21"/>
  <c r="AG36" i="21"/>
  <c r="AG37" i="21"/>
  <c r="AG38" i="21"/>
  <c r="AG39" i="21"/>
  <c r="AG40" i="21"/>
  <c r="AG41" i="21"/>
  <c r="AG42" i="21"/>
  <c r="AG43" i="21"/>
  <c r="AG44" i="21"/>
  <c r="AG45" i="21"/>
  <c r="AG46" i="21"/>
  <c r="AG203" i="21"/>
  <c r="AG204" i="21"/>
  <c r="AG205" i="21"/>
  <c r="AG206" i="21"/>
  <c r="AG207" i="21"/>
  <c r="AG208" i="21"/>
  <c r="AG209" i="21"/>
  <c r="AG210" i="21"/>
  <c r="AG5" i="21"/>
  <c r="X6" i="21"/>
  <c r="X5" i="21"/>
  <c r="X25" i="21"/>
  <c r="AC25" i="21"/>
  <c r="AD25" i="21"/>
  <c r="AE25" i="21"/>
  <c r="X26" i="21"/>
  <c r="AC26" i="21"/>
  <c r="AD26" i="21"/>
  <c r="AE26" i="21"/>
  <c r="X27" i="21"/>
  <c r="AC27" i="21"/>
  <c r="AD27" i="21"/>
  <c r="AE27" i="21"/>
  <c r="X28" i="21"/>
  <c r="AC28" i="21"/>
  <c r="AD28" i="21"/>
  <c r="AE28" i="21"/>
  <c r="X29" i="21"/>
  <c r="AC29" i="21"/>
  <c r="AD29" i="21"/>
  <c r="AE29" i="21"/>
  <c r="X30" i="21"/>
  <c r="AC30" i="21"/>
  <c r="AD30" i="21"/>
  <c r="AE30" i="21"/>
  <c r="X31" i="21"/>
  <c r="AC31" i="21"/>
  <c r="AD31" i="21"/>
  <c r="AE31" i="21"/>
  <c r="X32" i="21"/>
  <c r="AC32" i="21"/>
  <c r="AD32" i="21"/>
  <c r="AE32" i="21"/>
  <c r="X33" i="21"/>
  <c r="AC33" i="21"/>
  <c r="AD33" i="21"/>
  <c r="AE33" i="21"/>
  <c r="X34" i="21"/>
  <c r="AC34" i="21"/>
  <c r="AD34" i="21"/>
  <c r="AE34" i="21"/>
  <c r="X35" i="21"/>
  <c r="AC35" i="21"/>
  <c r="AD35" i="21"/>
  <c r="AE35" i="21"/>
  <c r="X36" i="21"/>
  <c r="AC36" i="21"/>
  <c r="AD36" i="21"/>
  <c r="AE36" i="21"/>
  <c r="X37" i="21"/>
  <c r="AC37" i="21"/>
  <c r="AD37" i="21"/>
  <c r="AE37" i="21"/>
  <c r="X38" i="21"/>
  <c r="AC38" i="21"/>
  <c r="AD38" i="21"/>
  <c r="AE38" i="21"/>
  <c r="X39" i="21"/>
  <c r="AC39" i="21"/>
  <c r="AD39" i="21"/>
  <c r="AE39" i="21"/>
  <c r="X40" i="21"/>
  <c r="AC40" i="21"/>
  <c r="AD40" i="21"/>
  <c r="AE40" i="21"/>
  <c r="X41" i="21"/>
  <c r="AC41" i="21"/>
  <c r="AD41" i="21"/>
  <c r="AE41" i="21"/>
  <c r="X42" i="21"/>
  <c r="AC42" i="21"/>
  <c r="AD42" i="21"/>
  <c r="AE42" i="21"/>
  <c r="X43" i="21"/>
  <c r="AC43" i="21"/>
  <c r="AD43" i="21"/>
  <c r="AE43" i="21"/>
  <c r="X44" i="21"/>
  <c r="AC44" i="21"/>
  <c r="AD44" i="21"/>
  <c r="AE44" i="21"/>
  <c r="X45" i="21"/>
  <c r="AC45" i="21"/>
  <c r="AD45" i="21"/>
  <c r="AE45" i="21"/>
  <c r="X46" i="21"/>
  <c r="AC46" i="21"/>
  <c r="AD46" i="21"/>
  <c r="AE46" i="21"/>
  <c r="X203" i="21"/>
  <c r="AC203" i="21"/>
  <c r="AD203" i="21"/>
  <c r="AE203" i="21"/>
  <c r="X204" i="21"/>
  <c r="AC204" i="21"/>
  <c r="AD204" i="21"/>
  <c r="AE204" i="21"/>
  <c r="X205" i="21"/>
  <c r="AC205" i="21"/>
  <c r="S205" i="21" s="1"/>
  <c r="T205" i="21" s="1"/>
  <c r="AD205" i="21"/>
  <c r="AE205" i="21"/>
  <c r="X206" i="21"/>
  <c r="AC206" i="21"/>
  <c r="S206" i="21" s="1"/>
  <c r="T206" i="21" s="1"/>
  <c r="AD206" i="21"/>
  <c r="AE206" i="21"/>
  <c r="X207" i="21"/>
  <c r="AC207" i="21"/>
  <c r="S207" i="21" s="1"/>
  <c r="T207" i="21" s="1"/>
  <c r="AD207" i="21"/>
  <c r="AE207" i="21"/>
  <c r="X208" i="21"/>
  <c r="AC208" i="21"/>
  <c r="S208" i="21" s="1"/>
  <c r="T208" i="21" s="1"/>
  <c r="AD208" i="21"/>
  <c r="AE208" i="21"/>
  <c r="X209" i="21"/>
  <c r="AC209" i="21"/>
  <c r="S209" i="21" s="1"/>
  <c r="T209" i="21" s="1"/>
  <c r="AD209" i="21"/>
  <c r="AE209" i="21"/>
  <c r="X210" i="21"/>
  <c r="AC210" i="21"/>
  <c r="S210" i="21" s="1"/>
  <c r="T210" i="21" s="1"/>
  <c r="AD210" i="21"/>
  <c r="AE210" i="21"/>
  <c r="X7" i="21"/>
  <c r="X9" i="21"/>
  <c r="X10" i="21"/>
  <c r="X11" i="21"/>
  <c r="X12" i="21"/>
  <c r="X13" i="21"/>
  <c r="X14" i="21"/>
  <c r="X15" i="21"/>
  <c r="X16" i="21"/>
  <c r="X17" i="21"/>
  <c r="X18" i="21"/>
  <c r="X19" i="21"/>
  <c r="X20" i="21"/>
  <c r="X21" i="21"/>
  <c r="X22" i="21"/>
  <c r="X23" i="21"/>
  <c r="X24" i="21"/>
  <c r="AE24" i="21"/>
  <c r="AD24" i="21"/>
  <c r="AC24" i="21"/>
  <c r="AE23" i="21"/>
  <c r="AD23" i="21"/>
  <c r="AC23" i="21"/>
  <c r="AE22" i="21"/>
  <c r="AD22" i="21"/>
  <c r="AC22" i="21"/>
  <c r="AE21" i="21"/>
  <c r="AD21" i="21"/>
  <c r="AC21" i="21"/>
  <c r="AE20" i="21"/>
  <c r="AD20" i="21"/>
  <c r="AC20" i="21"/>
  <c r="AE19" i="21"/>
  <c r="AD19" i="21"/>
  <c r="AC19" i="21"/>
  <c r="AE18" i="21"/>
  <c r="AD18" i="21"/>
  <c r="AC18" i="21"/>
  <c r="AE17" i="21"/>
  <c r="AD17" i="21"/>
  <c r="AC17" i="21"/>
  <c r="AE16" i="21"/>
  <c r="AD16" i="21"/>
  <c r="AC16" i="21"/>
  <c r="AE15" i="21"/>
  <c r="AD15" i="21"/>
  <c r="AC15" i="21"/>
  <c r="AE14" i="21"/>
  <c r="AD14" i="21"/>
  <c r="AC14" i="21"/>
  <c r="AE13" i="21"/>
  <c r="AD13" i="21"/>
  <c r="AC13" i="21"/>
  <c r="AE12" i="21"/>
  <c r="AD12" i="21"/>
  <c r="AC12" i="21"/>
  <c r="AE11" i="21"/>
  <c r="AD11" i="21"/>
  <c r="AC11" i="21"/>
  <c r="AE10" i="21"/>
  <c r="AD10" i="21"/>
  <c r="AC10" i="21"/>
  <c r="AE9" i="21"/>
  <c r="AD9" i="21"/>
  <c r="AC9" i="21"/>
  <c r="AE8" i="21"/>
  <c r="AD8" i="21"/>
  <c r="AC8" i="21"/>
  <c r="AE7" i="21"/>
  <c r="AD7" i="21"/>
  <c r="AC7" i="21"/>
  <c r="AE6" i="21"/>
  <c r="AD6" i="21"/>
  <c r="AC6" i="21"/>
  <c r="AE5" i="21"/>
  <c r="AD5" i="21"/>
  <c r="AC5" i="21"/>
  <c r="M8" i="25" l="1"/>
  <c r="AA8" i="25" s="1"/>
  <c r="AD8" i="25"/>
  <c r="M6" i="25"/>
  <c r="AD6" i="25" s="1"/>
  <c r="M42" i="25"/>
  <c r="AD42" i="25" s="1"/>
  <c r="AA42" i="25"/>
  <c r="M22" i="25"/>
  <c r="AA22" i="25" s="1"/>
  <c r="M53" i="25"/>
  <c r="AD53" i="25"/>
  <c r="AA53" i="25"/>
  <c r="M10" i="25"/>
  <c r="AD10" i="25" s="1"/>
  <c r="M38" i="25"/>
  <c r="AA38" i="25" s="1"/>
  <c r="M49" i="25"/>
  <c r="AD49" i="25"/>
  <c r="AA49" i="25"/>
  <c r="M34" i="25"/>
  <c r="AD34" i="25" s="1"/>
  <c r="AA34" i="25"/>
  <c r="M25" i="25"/>
  <c r="AA25" i="25" s="1"/>
  <c r="AD25" i="25"/>
  <c r="M26" i="25"/>
  <c r="AD26" i="25" s="1"/>
  <c r="M18" i="25"/>
  <c r="AD18" i="25"/>
  <c r="AA18" i="25"/>
  <c r="M45" i="25"/>
  <c r="AD45" i="25"/>
  <c r="AA45" i="25"/>
  <c r="M54" i="25"/>
  <c r="AA54" i="25" s="1"/>
  <c r="M30" i="25"/>
  <c r="AD30" i="25" s="1"/>
  <c r="M41" i="25"/>
  <c r="AD41" i="25" s="1"/>
  <c r="AA41" i="25"/>
  <c r="M46" i="25"/>
  <c r="AD46" i="25"/>
  <c r="AA46" i="25"/>
  <c r="M17" i="25"/>
  <c r="AA17" i="25" s="1"/>
  <c r="M29" i="25"/>
  <c r="AD29" i="25"/>
  <c r="AA29" i="25"/>
  <c r="M50" i="25"/>
  <c r="AD50" i="25" s="1"/>
  <c r="AA50" i="25"/>
  <c r="M33" i="25"/>
  <c r="AD33" i="25" s="1"/>
  <c r="AA33" i="25"/>
  <c r="M13" i="25"/>
  <c r="AD13" i="25" s="1"/>
  <c r="M9" i="25"/>
  <c r="AD9" i="25" s="1"/>
  <c r="M5" i="25"/>
  <c r="AD5" i="25"/>
  <c r="AA5" i="25"/>
  <c r="M14" i="25"/>
  <c r="AA14" i="25" s="1"/>
  <c r="AD14" i="25"/>
  <c r="M21" i="25"/>
  <c r="AD21" i="25"/>
  <c r="AA21" i="25"/>
  <c r="M37" i="25"/>
  <c r="AD37" i="25" s="1"/>
  <c r="AA37" i="25"/>
  <c r="M11" i="25"/>
  <c r="AD11" i="25" s="1"/>
  <c r="L12" i="25"/>
  <c r="L16" i="25"/>
  <c r="L20" i="25"/>
  <c r="L24" i="25"/>
  <c r="L28" i="25"/>
  <c r="L32" i="25"/>
  <c r="L36" i="25"/>
  <c r="L40" i="25"/>
  <c r="L44" i="25"/>
  <c r="L48" i="25"/>
  <c r="L52" i="25"/>
  <c r="AD23" i="25"/>
  <c r="M51" i="25"/>
  <c r="AD51" i="25" s="1"/>
  <c r="Y6" i="25"/>
  <c r="Y10" i="25"/>
  <c r="Y14" i="25"/>
  <c r="Y18" i="25"/>
  <c r="Y22" i="25"/>
  <c r="Y26" i="25"/>
  <c r="Y30" i="25"/>
  <c r="Y34" i="25"/>
  <c r="Y38" i="25"/>
  <c r="Y42" i="25"/>
  <c r="Y46" i="25"/>
  <c r="Y50" i="25"/>
  <c r="Y54" i="25"/>
  <c r="AD35" i="25"/>
  <c r="M7" i="25"/>
  <c r="AA7" i="25" s="1"/>
  <c r="M27" i="25"/>
  <c r="AD27" i="25" s="1"/>
  <c r="AD47" i="25"/>
  <c r="M15" i="25"/>
  <c r="AA15" i="25" s="1"/>
  <c r="M31" i="25"/>
  <c r="AD31" i="25" s="1"/>
  <c r="M43" i="25"/>
  <c r="AD43" i="25" s="1"/>
  <c r="M19" i="25"/>
  <c r="AD19" i="25" s="1"/>
  <c r="M23" i="25"/>
  <c r="AA23" i="25" s="1"/>
  <c r="M39" i="25"/>
  <c r="AD39" i="25" s="1"/>
  <c r="AA35" i="25"/>
  <c r="AA39" i="25"/>
  <c r="AA47" i="25"/>
  <c r="AC9" i="24"/>
  <c r="AB9" i="24"/>
  <c r="AC36" i="24"/>
  <c r="AB36" i="24"/>
  <c r="M42" i="24"/>
  <c r="AD42" i="24"/>
  <c r="AA42" i="24"/>
  <c r="AC32" i="24"/>
  <c r="AB32" i="24"/>
  <c r="M38" i="24"/>
  <c r="AD38" i="24"/>
  <c r="AA38" i="24"/>
  <c r="AC28" i="24"/>
  <c r="AB28" i="24"/>
  <c r="M34" i="24"/>
  <c r="AD34" i="24" s="1"/>
  <c r="M30" i="24"/>
  <c r="AA30" i="24" s="1"/>
  <c r="AC49" i="24"/>
  <c r="AB49" i="24"/>
  <c r="M53" i="24"/>
  <c r="AD53" i="24" s="1"/>
  <c r="AC45" i="24"/>
  <c r="AB45" i="24"/>
  <c r="AC20" i="24"/>
  <c r="AB20" i="24"/>
  <c r="AD24" i="24"/>
  <c r="M26" i="24"/>
  <c r="AD26" i="24" s="1"/>
  <c r="AC41" i="24"/>
  <c r="AB41" i="24"/>
  <c r="AC22" i="24"/>
  <c r="AB22" i="24"/>
  <c r="AC37" i="24"/>
  <c r="AB37" i="24"/>
  <c r="AD8" i="24"/>
  <c r="AA8" i="24"/>
  <c r="AC33" i="24"/>
  <c r="AB33" i="24"/>
  <c r="AC29" i="24"/>
  <c r="AB29" i="24"/>
  <c r="AC52" i="24"/>
  <c r="AB52" i="24"/>
  <c r="M54" i="24"/>
  <c r="AA54" i="24" s="1"/>
  <c r="AD54" i="24"/>
  <c r="AD11" i="24"/>
  <c r="AC25" i="24"/>
  <c r="AB25" i="24"/>
  <c r="AC48" i="24"/>
  <c r="AB48" i="24"/>
  <c r="AC17" i="24"/>
  <c r="AB17" i="24"/>
  <c r="AC44" i="24"/>
  <c r="AB44" i="24"/>
  <c r="M50" i="24"/>
  <c r="AA50" i="24" s="1"/>
  <c r="AC5" i="24"/>
  <c r="AB5" i="24"/>
  <c r="AC13" i="24"/>
  <c r="AB13" i="24"/>
  <c r="AC21" i="24"/>
  <c r="AB21" i="24"/>
  <c r="AC40" i="24"/>
  <c r="AB40" i="24"/>
  <c r="M46" i="24"/>
  <c r="AD46" i="24"/>
  <c r="AA46" i="24"/>
  <c r="M7" i="24"/>
  <c r="AA7" i="24" s="1"/>
  <c r="M11" i="24"/>
  <c r="M15" i="24"/>
  <c r="AA15" i="24" s="1"/>
  <c r="M19" i="24"/>
  <c r="AD19" i="24" s="1"/>
  <c r="M23" i="24"/>
  <c r="AA23" i="24" s="1"/>
  <c r="M27" i="24"/>
  <c r="AD27" i="24" s="1"/>
  <c r="M31" i="24"/>
  <c r="AD31" i="24" s="1"/>
  <c r="M35" i="24"/>
  <c r="AD35" i="24" s="1"/>
  <c r="M39" i="24"/>
  <c r="AD39" i="24" s="1"/>
  <c r="M43" i="24"/>
  <c r="AD43" i="24" s="1"/>
  <c r="M47" i="24"/>
  <c r="AA47" i="24" s="1"/>
  <c r="M51" i="24"/>
  <c r="AD51" i="24" s="1"/>
  <c r="AD7" i="24"/>
  <c r="AD20" i="24"/>
  <c r="AD28" i="24"/>
  <c r="AD32" i="24"/>
  <c r="N32" i="24" s="1"/>
  <c r="AD36" i="24"/>
  <c r="N36" i="24" s="1"/>
  <c r="AD40" i="24"/>
  <c r="AD44" i="24"/>
  <c r="AD48" i="24"/>
  <c r="N48" i="24" s="1"/>
  <c r="AD52" i="24"/>
  <c r="N52" i="24" s="1"/>
  <c r="M12" i="24"/>
  <c r="AA12" i="24" s="1"/>
  <c r="M16" i="24"/>
  <c r="AA16" i="24" s="1"/>
  <c r="M24" i="24"/>
  <c r="AA24" i="24" s="1"/>
  <c r="Y26" i="24"/>
  <c r="Y30" i="24"/>
  <c r="Y34" i="24"/>
  <c r="Y38" i="24"/>
  <c r="Y42" i="24"/>
  <c r="Y46" i="24"/>
  <c r="Y50" i="24"/>
  <c r="Y54" i="24"/>
  <c r="AD5" i="24"/>
  <c r="N5" i="24" s="1"/>
  <c r="AA6" i="24"/>
  <c r="AD9" i="24"/>
  <c r="AA10" i="24"/>
  <c r="AD13" i="24"/>
  <c r="N13" i="24" s="1"/>
  <c r="AA14" i="24"/>
  <c r="AD17" i="24"/>
  <c r="AA18" i="24"/>
  <c r="AD21" i="24"/>
  <c r="AD25" i="24"/>
  <c r="N25" i="24" s="1"/>
  <c r="AD29" i="24"/>
  <c r="N29" i="24" s="1"/>
  <c r="AD33" i="24"/>
  <c r="N33" i="24" s="1"/>
  <c r="AD37" i="24"/>
  <c r="N37" i="24" s="1"/>
  <c r="AD41" i="24"/>
  <c r="N41" i="24" s="1"/>
  <c r="AD45" i="24"/>
  <c r="N45" i="24" s="1"/>
  <c r="AD49" i="24"/>
  <c r="AD6" i="24"/>
  <c r="AD10" i="24"/>
  <c r="AA11" i="24"/>
  <c r="AD14" i="24"/>
  <c r="AD18" i="24"/>
  <c r="AA19" i="24"/>
  <c r="AD22" i="24"/>
  <c r="N22" i="24" s="1"/>
  <c r="AK208" i="21"/>
  <c r="AL208" i="21" s="1"/>
  <c r="AH206" i="21"/>
  <c r="AJ206" i="21" s="1"/>
  <c r="AH205" i="21"/>
  <c r="AJ205" i="21" s="1"/>
  <c r="AK210" i="21"/>
  <c r="AL210" i="21" s="1"/>
  <c r="AK209" i="21"/>
  <c r="AL209" i="21" s="1"/>
  <c r="AK207" i="21"/>
  <c r="AM207" i="21" s="1"/>
  <c r="AK206" i="21"/>
  <c r="AM206" i="21" s="1"/>
  <c r="AK205" i="21"/>
  <c r="AL205" i="21" s="1"/>
  <c r="AH210" i="21"/>
  <c r="AI210" i="21" s="1"/>
  <c r="AH209" i="21"/>
  <c r="AH208" i="21"/>
  <c r="AH207" i="21"/>
  <c r="AI207" i="21" s="1"/>
  <c r="AF26" i="21"/>
  <c r="S26" i="21" s="1"/>
  <c r="T26" i="21" s="1"/>
  <c r="AF28" i="21"/>
  <c r="S28" i="21" s="1"/>
  <c r="AF40" i="21"/>
  <c r="S40" i="21" s="1"/>
  <c r="AF32" i="21"/>
  <c r="S32" i="21" s="1"/>
  <c r="AF30" i="21"/>
  <c r="S30" i="21" s="1"/>
  <c r="AF34" i="21"/>
  <c r="S34" i="21" s="1"/>
  <c r="T34" i="21" s="1"/>
  <c r="AF36" i="21"/>
  <c r="S36" i="21" s="1"/>
  <c r="AF38" i="21"/>
  <c r="S38" i="21" s="1"/>
  <c r="AF206" i="21"/>
  <c r="AF44" i="21"/>
  <c r="S44" i="21" s="1"/>
  <c r="AF210" i="21"/>
  <c r="AF46" i="21"/>
  <c r="S46" i="21" s="1"/>
  <c r="AF208" i="21"/>
  <c r="AF204" i="21"/>
  <c r="S204" i="21" s="1"/>
  <c r="T204" i="21" s="1"/>
  <c r="AH204" i="21" s="1"/>
  <c r="AF42" i="21"/>
  <c r="S42" i="21" s="1"/>
  <c r="AF209" i="21"/>
  <c r="AF207" i="21"/>
  <c r="AF205" i="21"/>
  <c r="AF203" i="21"/>
  <c r="S203" i="21" s="1"/>
  <c r="AF45" i="21"/>
  <c r="S45" i="21" s="1"/>
  <c r="AF43" i="21"/>
  <c r="S43" i="21" s="1"/>
  <c r="AF41" i="21"/>
  <c r="S41" i="21" s="1"/>
  <c r="T41" i="21" s="1"/>
  <c r="AF39" i="21"/>
  <c r="S39" i="21" s="1"/>
  <c r="AF37" i="21"/>
  <c r="S37" i="21" s="1"/>
  <c r="AF35" i="21"/>
  <c r="S35" i="21" s="1"/>
  <c r="AF33" i="21"/>
  <c r="S33" i="21" s="1"/>
  <c r="AF31" i="21"/>
  <c r="S31" i="21" s="1"/>
  <c r="AF29" i="21"/>
  <c r="S29" i="21" s="1"/>
  <c r="AF27" i="21"/>
  <c r="S27" i="21" s="1"/>
  <c r="AF25" i="21"/>
  <c r="S25" i="21" s="1"/>
  <c r="AF7" i="21"/>
  <c r="S7" i="21" s="1"/>
  <c r="AF23" i="21"/>
  <c r="S23" i="21" s="1"/>
  <c r="AF5" i="21"/>
  <c r="S5" i="21" s="1"/>
  <c r="AF16" i="21"/>
  <c r="S16" i="21" s="1"/>
  <c r="AF24" i="21"/>
  <c r="S24" i="21" s="1"/>
  <c r="AF20" i="21"/>
  <c r="S20" i="21" s="1"/>
  <c r="AF13" i="21"/>
  <c r="S13" i="21" s="1"/>
  <c r="T13" i="21" s="1"/>
  <c r="AF21" i="21"/>
  <c r="S21" i="21" s="1"/>
  <c r="AF15" i="21"/>
  <c r="S15" i="21" s="1"/>
  <c r="AF22" i="21"/>
  <c r="S22" i="21" s="1"/>
  <c r="T22" i="21" s="1"/>
  <c r="AF8" i="21"/>
  <c r="S8" i="21" s="1"/>
  <c r="AF10" i="21"/>
  <c r="S10" i="21" s="1"/>
  <c r="AF18" i="21"/>
  <c r="S18" i="21" s="1"/>
  <c r="AF6" i="21"/>
  <c r="S6" i="21" s="1"/>
  <c r="AF9" i="21"/>
  <c r="S9" i="21" s="1"/>
  <c r="AF11" i="21"/>
  <c r="S11" i="21" s="1"/>
  <c r="AF14" i="21"/>
  <c r="S14" i="21" s="1"/>
  <c r="AF12" i="21"/>
  <c r="S12" i="21" s="1"/>
  <c r="AF17" i="21"/>
  <c r="S17" i="21" s="1"/>
  <c r="T17" i="21" s="1"/>
  <c r="AF19" i="21"/>
  <c r="S19" i="21" s="1"/>
  <c r="AA53" i="24" l="1"/>
  <c r="N53" i="24" s="1"/>
  <c r="AA11" i="25"/>
  <c r="AA30" i="25"/>
  <c r="AA31" i="25"/>
  <c r="AA31" i="24"/>
  <c r="AA9" i="25"/>
  <c r="AD17" i="25"/>
  <c r="AE17" i="25" s="1"/>
  <c r="AA10" i="25"/>
  <c r="AC10" i="25" s="1"/>
  <c r="AA6" i="25"/>
  <c r="AB6" i="25" s="1"/>
  <c r="AD12" i="24"/>
  <c r="AD50" i="24"/>
  <c r="AA51" i="24"/>
  <c r="AD7" i="25"/>
  <c r="AD54" i="25"/>
  <c r="AA26" i="24"/>
  <c r="N26" i="24" s="1"/>
  <c r="AA34" i="24"/>
  <c r="N34" i="24" s="1"/>
  <c r="AA13" i="25"/>
  <c r="AC13" i="25" s="1"/>
  <c r="AD15" i="24"/>
  <c r="AD38" i="25"/>
  <c r="T28" i="21"/>
  <c r="AK28" i="21" s="1"/>
  <c r="T40" i="21"/>
  <c r="AK40" i="21" s="1"/>
  <c r="AI205" i="21"/>
  <c r="T46" i="21"/>
  <c r="AH46" i="21" s="1"/>
  <c r="AJ46" i="21" s="1"/>
  <c r="AI206" i="21"/>
  <c r="AK34" i="21"/>
  <c r="AM34" i="21" s="1"/>
  <c r="T37" i="21"/>
  <c r="AH37" i="21" s="1"/>
  <c r="T14" i="21"/>
  <c r="AH14" i="21" s="1"/>
  <c r="T20" i="21"/>
  <c r="AH20" i="21" s="1"/>
  <c r="T45" i="21"/>
  <c r="AK45" i="21" s="1"/>
  <c r="T43" i="21"/>
  <c r="AH43" i="21" s="1"/>
  <c r="T36" i="21"/>
  <c r="AK36" i="21" s="1"/>
  <c r="T16" i="21"/>
  <c r="AK16" i="21" s="1"/>
  <c r="T203" i="21"/>
  <c r="AK203" i="21" s="1"/>
  <c r="T25" i="21"/>
  <c r="AK25" i="21" s="1"/>
  <c r="T24" i="21"/>
  <c r="AK24" i="21" s="1"/>
  <c r="T18" i="21"/>
  <c r="AH18" i="21" s="1"/>
  <c r="T30" i="21"/>
  <c r="AH30" i="21" s="1"/>
  <c r="T44" i="21"/>
  <c r="AH44" i="21" s="1"/>
  <c r="T38" i="21"/>
  <c r="AK38" i="21" s="1"/>
  <c r="T29" i="21"/>
  <c r="AK29" i="21" s="1"/>
  <c r="T32" i="21"/>
  <c r="AH32" i="21" s="1"/>
  <c r="T39" i="21"/>
  <c r="AH39" i="21" s="1"/>
  <c r="T27" i="21"/>
  <c r="AH27" i="21" s="1"/>
  <c r="T15" i="21"/>
  <c r="AH15" i="21" s="1"/>
  <c r="T31" i="21"/>
  <c r="AK31" i="21" s="1"/>
  <c r="T42" i="21"/>
  <c r="AH42" i="21" s="1"/>
  <c r="T35" i="21"/>
  <c r="AK35" i="21" s="1"/>
  <c r="T23" i="21"/>
  <c r="AH23" i="21" s="1"/>
  <c r="T19" i="21"/>
  <c r="AH19" i="21" s="1"/>
  <c r="T21" i="21"/>
  <c r="AH21" i="21" s="1"/>
  <c r="T33" i="21"/>
  <c r="AK33" i="21" s="1"/>
  <c r="AH17" i="21"/>
  <c r="AJ17" i="21" s="1"/>
  <c r="AK41" i="21"/>
  <c r="AL41" i="21" s="1"/>
  <c r="AH41" i="21"/>
  <c r="AI41" i="21" s="1"/>
  <c r="AK17" i="21"/>
  <c r="AL17" i="21" s="1"/>
  <c r="AK204" i="21"/>
  <c r="AL204" i="21" s="1"/>
  <c r="AH34" i="21"/>
  <c r="AJ34" i="21" s="1"/>
  <c r="AK26" i="21"/>
  <c r="AL26" i="21" s="1"/>
  <c r="AH28" i="21"/>
  <c r="AI28" i="21" s="1"/>
  <c r="AH26" i="21"/>
  <c r="AJ26" i="21" s="1"/>
  <c r="AH22" i="21"/>
  <c r="AI22" i="21" s="1"/>
  <c r="AK22" i="21"/>
  <c r="AL22" i="21" s="1"/>
  <c r="AM209" i="21"/>
  <c r="AE19" i="25"/>
  <c r="AF19" i="25"/>
  <c r="AF43" i="25"/>
  <c r="AE43" i="25"/>
  <c r="AC15" i="25"/>
  <c r="AB15" i="25"/>
  <c r="N14" i="25"/>
  <c r="AC14" i="25"/>
  <c r="AB14" i="25"/>
  <c r="AF10" i="25"/>
  <c r="AE10" i="25"/>
  <c r="AF37" i="25"/>
  <c r="AE37" i="25"/>
  <c r="AC22" i="25"/>
  <c r="AB22" i="25"/>
  <c r="N38" i="25"/>
  <c r="AC38" i="25"/>
  <c r="AB38" i="25"/>
  <c r="AF9" i="25"/>
  <c r="AE9" i="25"/>
  <c r="AF31" i="25"/>
  <c r="AE31" i="25"/>
  <c r="AF41" i="25"/>
  <c r="AE41" i="25"/>
  <c r="AF34" i="25"/>
  <c r="AE34" i="25"/>
  <c r="AF26" i="25"/>
  <c r="AE26" i="25"/>
  <c r="N54" i="25"/>
  <c r="AC54" i="25"/>
  <c r="AB54" i="25"/>
  <c r="N17" i="25"/>
  <c r="AC17" i="25"/>
  <c r="AB17" i="25"/>
  <c r="AF42" i="25"/>
  <c r="AE42" i="25"/>
  <c r="AE51" i="25"/>
  <c r="AF51" i="25"/>
  <c r="AC8" i="25"/>
  <c r="N8" i="25"/>
  <c r="AB8" i="25"/>
  <c r="AF14" i="25"/>
  <c r="AE14" i="25"/>
  <c r="AF39" i="25"/>
  <c r="AE39" i="25"/>
  <c r="AF45" i="25"/>
  <c r="AE45" i="25"/>
  <c r="AA43" i="25"/>
  <c r="AD15" i="25"/>
  <c r="N15" i="25" s="1"/>
  <c r="N46" i="25"/>
  <c r="AC46" i="25"/>
  <c r="AB46" i="25"/>
  <c r="AE7" i="25"/>
  <c r="AF7" i="25"/>
  <c r="AF54" i="25"/>
  <c r="AE54" i="25"/>
  <c r="M20" i="25"/>
  <c r="AD20" i="25" s="1"/>
  <c r="AE11" i="25"/>
  <c r="AF11" i="25"/>
  <c r="AF25" i="25"/>
  <c r="AE25" i="25"/>
  <c r="AF5" i="25"/>
  <c r="AE5" i="25"/>
  <c r="AE47" i="25"/>
  <c r="AF47" i="25"/>
  <c r="M48" i="25"/>
  <c r="AA48" i="25" s="1"/>
  <c r="AD48" i="25"/>
  <c r="AA19" i="25"/>
  <c r="N18" i="25"/>
  <c r="AC18" i="25"/>
  <c r="AB18" i="25"/>
  <c r="N6" i="25"/>
  <c r="AC6" i="25"/>
  <c r="N33" i="25"/>
  <c r="AC33" i="25"/>
  <c r="AB33" i="25"/>
  <c r="N25" i="25"/>
  <c r="AC25" i="25"/>
  <c r="AB25" i="25"/>
  <c r="M16" i="25"/>
  <c r="AA16" i="25" s="1"/>
  <c r="M12" i="25"/>
  <c r="AA12" i="25" s="1"/>
  <c r="N42" i="25"/>
  <c r="AC42" i="25"/>
  <c r="AB42" i="25"/>
  <c r="N9" i="25"/>
  <c r="AC9" i="25"/>
  <c r="AB9" i="25"/>
  <c r="AC23" i="25"/>
  <c r="AB23" i="25"/>
  <c r="N23" i="25"/>
  <c r="AF18" i="25"/>
  <c r="AE18" i="25"/>
  <c r="AF6" i="25"/>
  <c r="AE6" i="25"/>
  <c r="N5" i="25"/>
  <c r="AC5" i="25"/>
  <c r="AB5" i="25"/>
  <c r="N45" i="25"/>
  <c r="AC45" i="25"/>
  <c r="AB45" i="25"/>
  <c r="N41" i="25"/>
  <c r="AC41" i="25"/>
  <c r="AB41" i="25"/>
  <c r="AC47" i="25"/>
  <c r="AB47" i="25"/>
  <c r="N47" i="25"/>
  <c r="AC35" i="25"/>
  <c r="AB35" i="25"/>
  <c r="N35" i="25"/>
  <c r="N21" i="25"/>
  <c r="AC21" i="25"/>
  <c r="AB21" i="25"/>
  <c r="N29" i="25"/>
  <c r="AC29" i="25"/>
  <c r="AB29" i="25"/>
  <c r="N30" i="25"/>
  <c r="AC30" i="25"/>
  <c r="AB30" i="25"/>
  <c r="N49" i="25"/>
  <c r="AC49" i="25"/>
  <c r="AB49" i="25"/>
  <c r="N53" i="25"/>
  <c r="AC53" i="25"/>
  <c r="AB53" i="25"/>
  <c r="AF17" i="25"/>
  <c r="AA51" i="25"/>
  <c r="AC31" i="25"/>
  <c r="AB31" i="25"/>
  <c r="N31" i="25"/>
  <c r="M52" i="25"/>
  <c r="AA52" i="25" s="1"/>
  <c r="AD52" i="25"/>
  <c r="N10" i="25"/>
  <c r="AC39" i="25"/>
  <c r="AB39" i="25"/>
  <c r="N39" i="25"/>
  <c r="M36" i="25"/>
  <c r="AA36" i="25" s="1"/>
  <c r="AD36" i="25"/>
  <c r="N13" i="25"/>
  <c r="AF29" i="25"/>
  <c r="AE29" i="25"/>
  <c r="AF30" i="25"/>
  <c r="AE30" i="25"/>
  <c r="AA27" i="25"/>
  <c r="AF49" i="25"/>
  <c r="AE49" i="25"/>
  <c r="AF53" i="25"/>
  <c r="AE53" i="25"/>
  <c r="AF8" i="25"/>
  <c r="AE8" i="25"/>
  <c r="AD22" i="25"/>
  <c r="AC11" i="25"/>
  <c r="AB11" i="25"/>
  <c r="N11" i="25"/>
  <c r="AF46" i="25"/>
  <c r="AE46" i="25"/>
  <c r="AE23" i="25"/>
  <c r="AF23" i="25"/>
  <c r="M44" i="25"/>
  <c r="AA44" i="25" s="1"/>
  <c r="M40" i="25"/>
  <c r="AA40" i="25" s="1"/>
  <c r="AD40" i="25"/>
  <c r="AF13" i="25"/>
  <c r="AE13" i="25"/>
  <c r="AA26" i="25"/>
  <c r="M24" i="25"/>
  <c r="AA24" i="25" s="1"/>
  <c r="AD24" i="25"/>
  <c r="AF38" i="25"/>
  <c r="AE38" i="25"/>
  <c r="AF33" i="25"/>
  <c r="AE33" i="25"/>
  <c r="N50" i="25"/>
  <c r="AC50" i="25"/>
  <c r="AB50" i="25"/>
  <c r="AF50" i="25"/>
  <c r="AE50" i="25"/>
  <c r="N37" i="25"/>
  <c r="AC37" i="25"/>
  <c r="AB37" i="25"/>
  <c r="N34" i="25"/>
  <c r="AC34" i="25"/>
  <c r="AB34" i="25"/>
  <c r="AF27" i="25"/>
  <c r="AE27" i="25"/>
  <c r="AC7" i="25"/>
  <c r="AB7" i="25"/>
  <c r="N7" i="25"/>
  <c r="AF21" i="25"/>
  <c r="AE21" i="25"/>
  <c r="AF35" i="25"/>
  <c r="AE35" i="25"/>
  <c r="M32" i="25"/>
  <c r="AA32" i="25" s="1"/>
  <c r="M28" i="25"/>
  <c r="AA28" i="25" s="1"/>
  <c r="AF19" i="24"/>
  <c r="AE19" i="24"/>
  <c r="AF51" i="24"/>
  <c r="AE51" i="24"/>
  <c r="AC30" i="24"/>
  <c r="AB30" i="24"/>
  <c r="AF53" i="24"/>
  <c r="AE53" i="24"/>
  <c r="AC47" i="24"/>
  <c r="AB47" i="24"/>
  <c r="AF43" i="24"/>
  <c r="AE43" i="24"/>
  <c r="N54" i="24"/>
  <c r="AC54" i="24"/>
  <c r="AB54" i="24"/>
  <c r="AF35" i="24"/>
  <c r="AE35" i="24"/>
  <c r="AF39" i="24"/>
  <c r="AE39" i="24"/>
  <c r="N50" i="24"/>
  <c r="AC50" i="24"/>
  <c r="AB50" i="24"/>
  <c r="AF27" i="24"/>
  <c r="AE27" i="24"/>
  <c r="AC7" i="24"/>
  <c r="AB7" i="24"/>
  <c r="N7" i="24"/>
  <c r="AC23" i="24"/>
  <c r="AB23" i="24"/>
  <c r="N23" i="24"/>
  <c r="AF44" i="24"/>
  <c r="AE44" i="24"/>
  <c r="AF31" i="24"/>
  <c r="AE31" i="24"/>
  <c r="AF15" i="24"/>
  <c r="AE15" i="24"/>
  <c r="AC15" i="24"/>
  <c r="AB15" i="24"/>
  <c r="N15" i="24"/>
  <c r="N44" i="24"/>
  <c r="AF12" i="24"/>
  <c r="AE12" i="24"/>
  <c r="AD30" i="24"/>
  <c r="AC51" i="24"/>
  <c r="AB51" i="24"/>
  <c r="N51" i="24"/>
  <c r="AF8" i="24"/>
  <c r="AE8" i="24"/>
  <c r="AA39" i="24"/>
  <c r="N42" i="24"/>
  <c r="AC42" i="24"/>
  <c r="AB42" i="24"/>
  <c r="AF40" i="24"/>
  <c r="AE40" i="24"/>
  <c r="AF14" i="24"/>
  <c r="AE14" i="24"/>
  <c r="AF17" i="24"/>
  <c r="AE17" i="24"/>
  <c r="N14" i="24"/>
  <c r="AC14" i="24"/>
  <c r="AB14" i="24"/>
  <c r="AA43" i="24"/>
  <c r="AF34" i="24"/>
  <c r="AE34" i="24"/>
  <c r="AF42" i="24"/>
  <c r="AE42" i="24"/>
  <c r="AF18" i="24"/>
  <c r="AE18" i="24"/>
  <c r="AC8" i="24"/>
  <c r="N8" i="24"/>
  <c r="AB8" i="24"/>
  <c r="AC11" i="24"/>
  <c r="AB11" i="24"/>
  <c r="N11" i="24"/>
  <c r="AF10" i="24"/>
  <c r="AE10" i="24"/>
  <c r="AF28" i="24"/>
  <c r="AE28" i="24"/>
  <c r="AF6" i="24"/>
  <c r="AE6" i="24"/>
  <c r="AF13" i="24"/>
  <c r="AE13" i="24"/>
  <c r="AF20" i="24"/>
  <c r="AE20" i="24"/>
  <c r="AB26" i="24"/>
  <c r="AC31" i="24"/>
  <c r="AB31" i="24"/>
  <c r="N31" i="24"/>
  <c r="AF46" i="24"/>
  <c r="AE46" i="24"/>
  <c r="AF32" i="24"/>
  <c r="AE32" i="24"/>
  <c r="AF49" i="24"/>
  <c r="AE49" i="24"/>
  <c r="N10" i="24"/>
  <c r="AC10" i="24"/>
  <c r="AB10" i="24"/>
  <c r="AF7" i="24"/>
  <c r="AE7" i="24"/>
  <c r="N40" i="24"/>
  <c r="AF26" i="24"/>
  <c r="AE26" i="24"/>
  <c r="AF54" i="24"/>
  <c r="AE54" i="24"/>
  <c r="N17" i="24"/>
  <c r="AF45" i="24"/>
  <c r="AE45" i="24"/>
  <c r="AF9" i="24"/>
  <c r="AE9" i="24"/>
  <c r="N24" i="24"/>
  <c r="AC24" i="24"/>
  <c r="AB24" i="24"/>
  <c r="AD23" i="24"/>
  <c r="AA35" i="24"/>
  <c r="N28" i="24"/>
  <c r="AC19" i="24"/>
  <c r="AB19" i="24"/>
  <c r="N19" i="24"/>
  <c r="AC16" i="24"/>
  <c r="AB16" i="24"/>
  <c r="AF50" i="24"/>
  <c r="AE50" i="24"/>
  <c r="AF24" i="24"/>
  <c r="AE24" i="24"/>
  <c r="AF21" i="24"/>
  <c r="AE21" i="24"/>
  <c r="N18" i="24"/>
  <c r="AC18" i="24"/>
  <c r="AB18" i="24"/>
  <c r="N6" i="24"/>
  <c r="AC6" i="24"/>
  <c r="AB6" i="24"/>
  <c r="AF5" i="24"/>
  <c r="AE5" i="24"/>
  <c r="AC12" i="24"/>
  <c r="N12" i="24"/>
  <c r="AB12" i="24"/>
  <c r="AA27" i="24"/>
  <c r="N49" i="24"/>
  <c r="N38" i="24"/>
  <c r="AC38" i="24"/>
  <c r="AB38" i="24"/>
  <c r="AD47" i="24"/>
  <c r="N47" i="24" s="1"/>
  <c r="AF11" i="24"/>
  <c r="AE11" i="24"/>
  <c r="N20" i="24"/>
  <c r="AF38" i="24"/>
  <c r="AE38" i="24"/>
  <c r="AF25" i="24"/>
  <c r="AE25" i="24"/>
  <c r="N46" i="24"/>
  <c r="AC46" i="24"/>
  <c r="AB46" i="24"/>
  <c r="AF36" i="24"/>
  <c r="AE36" i="24"/>
  <c r="AF41" i="24"/>
  <c r="AE41" i="24"/>
  <c r="AF37" i="24"/>
  <c r="AE37" i="24"/>
  <c r="AF33" i="24"/>
  <c r="AE33" i="24"/>
  <c r="AF52" i="24"/>
  <c r="AE52" i="24"/>
  <c r="N21" i="24"/>
  <c r="AF22" i="24"/>
  <c r="AE22" i="24"/>
  <c r="AF29" i="24"/>
  <c r="AE29" i="24"/>
  <c r="AF48" i="24"/>
  <c r="AE48" i="24"/>
  <c r="AD16" i="24"/>
  <c r="N16" i="24" s="1"/>
  <c r="N9" i="24"/>
  <c r="AM210" i="21"/>
  <c r="AM208" i="21"/>
  <c r="AL206" i="21"/>
  <c r="AM205" i="21"/>
  <c r="AI208" i="21"/>
  <c r="U208" i="21"/>
  <c r="AJ210" i="21"/>
  <c r="U210" i="21"/>
  <c r="AI209" i="21"/>
  <c r="U209" i="21"/>
  <c r="U207" i="21"/>
  <c r="AJ207" i="21"/>
  <c r="AL207" i="21"/>
  <c r="AJ204" i="21"/>
  <c r="U206" i="21"/>
  <c r="AJ209" i="21"/>
  <c r="AJ208" i="21"/>
  <c r="AI204" i="21"/>
  <c r="U205" i="21"/>
  <c r="T10" i="21"/>
  <c r="AH10" i="21" s="1"/>
  <c r="T11" i="21"/>
  <c r="AH11" i="21" s="1"/>
  <c r="T9" i="21"/>
  <c r="AK9" i="21" s="1"/>
  <c r="T5" i="21"/>
  <c r="AH5" i="21" s="1"/>
  <c r="AJ5" i="21" s="1"/>
  <c r="AK13" i="21"/>
  <c r="AH13" i="21"/>
  <c r="T8" i="21"/>
  <c r="AH8" i="21" s="1"/>
  <c r="T7" i="21"/>
  <c r="AH7" i="21" s="1"/>
  <c r="T12" i="21"/>
  <c r="AK12" i="21" s="1"/>
  <c r="T6" i="21"/>
  <c r="AK6" i="21" s="1"/>
  <c r="AC26" i="24" l="1"/>
  <c r="AB53" i="24"/>
  <c r="AB34" i="24"/>
  <c r="AC53" i="24"/>
  <c r="AC34" i="24"/>
  <c r="AD12" i="25"/>
  <c r="AB13" i="25"/>
  <c r="AB10" i="25"/>
  <c r="AD28" i="25"/>
  <c r="N28" i="25" s="1"/>
  <c r="AD16" i="25"/>
  <c r="AK30" i="21"/>
  <c r="AL30" i="21" s="1"/>
  <c r="AK11" i="21"/>
  <c r="AL11" i="21" s="1"/>
  <c r="AH40" i="21"/>
  <c r="AJ40" i="21" s="1"/>
  <c r="AH31" i="21"/>
  <c r="AJ31" i="21" s="1"/>
  <c r="AH24" i="21"/>
  <c r="AJ24" i="21" s="1"/>
  <c r="AI40" i="21"/>
  <c r="AM22" i="21"/>
  <c r="AL28" i="21"/>
  <c r="AM28" i="21"/>
  <c r="AK14" i="21"/>
  <c r="AL14" i="21" s="1"/>
  <c r="AK46" i="21"/>
  <c r="U46" i="21" s="1"/>
  <c r="AH33" i="21"/>
  <c r="AI33" i="21" s="1"/>
  <c r="AH36" i="21"/>
  <c r="AJ36" i="21" s="1"/>
  <c r="AM26" i="21"/>
  <c r="AJ28" i="21"/>
  <c r="U204" i="21"/>
  <c r="AL40" i="21"/>
  <c r="AM40" i="21"/>
  <c r="AI26" i="21"/>
  <c r="AK19" i="21"/>
  <c r="AM19" i="21" s="1"/>
  <c r="AH38" i="21"/>
  <c r="U38" i="21" s="1"/>
  <c r="AH45" i="21"/>
  <c r="U45" i="21" s="1"/>
  <c r="AL34" i="21"/>
  <c r="AI46" i="21"/>
  <c r="AK27" i="21"/>
  <c r="U27" i="21" s="1"/>
  <c r="U41" i="21"/>
  <c r="AK32" i="21"/>
  <c r="AL32" i="21" s="1"/>
  <c r="AH203" i="21"/>
  <c r="AI203" i="21" s="1"/>
  <c r="AK37" i="21"/>
  <c r="U37" i="21" s="1"/>
  <c r="U40" i="21"/>
  <c r="U26" i="21"/>
  <c r="AJ22" i="21"/>
  <c r="U28" i="21"/>
  <c r="AK43" i="21"/>
  <c r="AL38" i="21"/>
  <c r="AM38" i="21"/>
  <c r="AL36" i="21"/>
  <c r="AM36" i="21"/>
  <c r="AJ44" i="21"/>
  <c r="AI44" i="21"/>
  <c r="AI19" i="21"/>
  <c r="AJ19" i="21"/>
  <c r="AI30" i="21"/>
  <c r="AJ30" i="21"/>
  <c r="U30" i="21"/>
  <c r="AI42" i="21"/>
  <c r="AJ42" i="21"/>
  <c r="AL45" i="21"/>
  <c r="AM45" i="21"/>
  <c r="AL16" i="21"/>
  <c r="AM16" i="21"/>
  <c r="AL31" i="21"/>
  <c r="AM31" i="21"/>
  <c r="AJ20" i="21"/>
  <c r="AI20" i="21"/>
  <c r="AL35" i="21"/>
  <c r="AM35" i="21"/>
  <c r="AI43" i="21"/>
  <c r="AJ43" i="21"/>
  <c r="AJ27" i="21"/>
  <c r="AI27" i="21"/>
  <c r="AM24" i="21"/>
  <c r="AL24" i="21"/>
  <c r="AI23" i="21"/>
  <c r="AJ23" i="21"/>
  <c r="AI18" i="21"/>
  <c r="AJ18" i="21"/>
  <c r="AL33" i="21"/>
  <c r="AM33" i="21"/>
  <c r="AI39" i="21"/>
  <c r="AJ39" i="21"/>
  <c r="AL25" i="21"/>
  <c r="AM25" i="21"/>
  <c r="AJ14" i="21"/>
  <c r="AI14" i="21"/>
  <c r="AI21" i="21"/>
  <c r="AJ21" i="21"/>
  <c r="AL29" i="21"/>
  <c r="AM29" i="21"/>
  <c r="AI15" i="21"/>
  <c r="AJ15" i="21"/>
  <c r="AJ32" i="21"/>
  <c r="AI32" i="21"/>
  <c r="AL203" i="21"/>
  <c r="AM203" i="21"/>
  <c r="AI37" i="21"/>
  <c r="AJ37" i="21"/>
  <c r="U31" i="21"/>
  <c r="U34" i="21"/>
  <c r="AI34" i="21"/>
  <c r="AK23" i="21"/>
  <c r="U23" i="21" s="1"/>
  <c r="AK15" i="21"/>
  <c r="AH29" i="21"/>
  <c r="AK18" i="21"/>
  <c r="U18" i="21" s="1"/>
  <c r="AH16" i="21"/>
  <c r="AK20" i="21"/>
  <c r="AI17" i="21"/>
  <c r="U22" i="21"/>
  <c r="AH35" i="21"/>
  <c r="AJ41" i="21"/>
  <c r="AM204" i="21"/>
  <c r="AM30" i="21"/>
  <c r="AI31" i="21"/>
  <c r="AK21" i="21"/>
  <c r="U21" i="21" s="1"/>
  <c r="AK42" i="21"/>
  <c r="AK39" i="21"/>
  <c r="AK44" i="21"/>
  <c r="U44" i="21" s="1"/>
  <c r="AH25" i="21"/>
  <c r="AM17" i="21"/>
  <c r="U17" i="21"/>
  <c r="AM41" i="21"/>
  <c r="AH12" i="21"/>
  <c r="U12" i="21" s="1"/>
  <c r="AB44" i="25"/>
  <c r="AC44" i="25"/>
  <c r="AF20" i="25"/>
  <c r="AE20" i="25"/>
  <c r="AC48" i="25"/>
  <c r="N48" i="25"/>
  <c r="AB48" i="25"/>
  <c r="AC28" i="25"/>
  <c r="AB28" i="25"/>
  <c r="AC52" i="25"/>
  <c r="N52" i="25"/>
  <c r="AB52" i="25"/>
  <c r="N36" i="25"/>
  <c r="AB36" i="25"/>
  <c r="AC36" i="25"/>
  <c r="AB16" i="25"/>
  <c r="AC16" i="25"/>
  <c r="N16" i="25"/>
  <c r="AC32" i="25"/>
  <c r="N32" i="25"/>
  <c r="AB32" i="25"/>
  <c r="AC40" i="25"/>
  <c r="N40" i="25"/>
  <c r="AB40" i="25"/>
  <c r="AF48" i="25"/>
  <c r="AE48" i="25"/>
  <c r="AD32" i="25"/>
  <c r="AD44" i="25"/>
  <c r="AF40" i="25"/>
  <c r="AE40" i="25"/>
  <c r="AF22" i="25"/>
  <c r="AE22" i="25"/>
  <c r="AF12" i="25"/>
  <c r="AE12" i="25"/>
  <c r="AB12" i="25"/>
  <c r="AC12" i="25"/>
  <c r="N12" i="25"/>
  <c r="AF52" i="25"/>
  <c r="AE52" i="25"/>
  <c r="AC51" i="25"/>
  <c r="AB51" i="25"/>
  <c r="N51" i="25"/>
  <c r="AC24" i="25"/>
  <c r="AB24" i="25"/>
  <c r="N24" i="25"/>
  <c r="AC27" i="25"/>
  <c r="AB27" i="25"/>
  <c r="N27" i="25"/>
  <c r="AF16" i="25"/>
  <c r="AE16" i="25"/>
  <c r="AA20" i="25"/>
  <c r="AF36" i="25"/>
  <c r="AE36" i="25"/>
  <c r="N26" i="25"/>
  <c r="AC26" i="25"/>
  <c r="AB26" i="25"/>
  <c r="AF15" i="25"/>
  <c r="AE15" i="25"/>
  <c r="N22" i="25"/>
  <c r="AF24" i="25"/>
  <c r="AE24" i="25"/>
  <c r="AC43" i="25"/>
  <c r="N43" i="25"/>
  <c r="AB43" i="25"/>
  <c r="AC19" i="25"/>
  <c r="AB19" i="25"/>
  <c r="N19" i="25"/>
  <c r="AF30" i="24"/>
  <c r="AE30" i="24"/>
  <c r="AC43" i="24"/>
  <c r="AB43" i="24"/>
  <c r="N43" i="24"/>
  <c r="N30" i="24"/>
  <c r="AF47" i="24"/>
  <c r="AE47" i="24"/>
  <c r="AC27" i="24"/>
  <c r="AB27" i="24"/>
  <c r="N27" i="24"/>
  <c r="AC39" i="24"/>
  <c r="AB39" i="24"/>
  <c r="N39" i="24"/>
  <c r="AF23" i="24"/>
  <c r="AE23" i="24"/>
  <c r="AC35" i="24"/>
  <c r="N35" i="24"/>
  <c r="AB35" i="24"/>
  <c r="AF16" i="24"/>
  <c r="AE16" i="24"/>
  <c r="AK5" i="21"/>
  <c r="AL5" i="21" s="1"/>
  <c r="AH6" i="21"/>
  <c r="U6" i="21" s="1"/>
  <c r="AI5" i="21"/>
  <c r="AL9" i="21"/>
  <c r="AM9" i="21"/>
  <c r="AK10" i="21"/>
  <c r="U10" i="21" s="1"/>
  <c r="AH9" i="21"/>
  <c r="AI13" i="21"/>
  <c r="U13" i="21"/>
  <c r="AJ13" i="21"/>
  <c r="AL13" i="21"/>
  <c r="AM13" i="21"/>
  <c r="AK8" i="21"/>
  <c r="AK7" i="21"/>
  <c r="AJ10" i="21"/>
  <c r="AJ11" i="21"/>
  <c r="AI11" i="21"/>
  <c r="AI10" i="21"/>
  <c r="AL12" i="21"/>
  <c r="AM12" i="21"/>
  <c r="AI8" i="21"/>
  <c r="AJ8" i="21"/>
  <c r="AE28" i="25" l="1"/>
  <c r="AF28" i="25"/>
  <c r="U24" i="21"/>
  <c r="AI24" i="21"/>
  <c r="AM11" i="21"/>
  <c r="U11" i="21"/>
  <c r="AJ45" i="21"/>
  <c r="AJ33" i="21"/>
  <c r="U203" i="21"/>
  <c r="U33" i="21"/>
  <c r="AI38" i="21"/>
  <c r="AJ38" i="21"/>
  <c r="AM14" i="21"/>
  <c r="U19" i="21"/>
  <c r="U14" i="21"/>
  <c r="AL19" i="21"/>
  <c r="U36" i="21"/>
  <c r="AM46" i="21"/>
  <c r="AL46" i="21"/>
  <c r="AI36" i="21"/>
  <c r="AJ203" i="21"/>
  <c r="AI45" i="21"/>
  <c r="AM32" i="21"/>
  <c r="U32" i="21"/>
  <c r="AL37" i="21"/>
  <c r="AM37" i="21"/>
  <c r="AM43" i="21"/>
  <c r="AL43" i="21"/>
  <c r="U43" i="21"/>
  <c r="AM27" i="21"/>
  <c r="AL27" i="21"/>
  <c r="AL39" i="21"/>
  <c r="AM39" i="21"/>
  <c r="U39" i="21"/>
  <c r="AJ35" i="21"/>
  <c r="AI35" i="21"/>
  <c r="U35" i="21"/>
  <c r="AL42" i="21"/>
  <c r="AM42" i="21"/>
  <c r="AL20" i="21"/>
  <c r="AM20" i="21"/>
  <c r="U16" i="21"/>
  <c r="AJ16" i="21"/>
  <c r="AI16" i="21"/>
  <c r="U42" i="21"/>
  <c r="AL15" i="21"/>
  <c r="AM15" i="21"/>
  <c r="AM21" i="21"/>
  <c r="AL21" i="21"/>
  <c r="AL23" i="21"/>
  <c r="AM23" i="21"/>
  <c r="U20" i="21"/>
  <c r="AL18" i="21"/>
  <c r="AM18" i="21"/>
  <c r="AJ29" i="21"/>
  <c r="AI29" i="21"/>
  <c r="U29" i="21"/>
  <c r="AI25" i="21"/>
  <c r="AJ25" i="21"/>
  <c r="U25" i="21"/>
  <c r="AL44" i="21"/>
  <c r="AM44" i="21"/>
  <c r="U15" i="21"/>
  <c r="U5" i="21"/>
  <c r="AC20" i="25"/>
  <c r="N20" i="25"/>
  <c r="AB20" i="25"/>
  <c r="AF44" i="25"/>
  <c r="AE44" i="25"/>
  <c r="AF32" i="25"/>
  <c r="AE32" i="25"/>
  <c r="N44" i="25"/>
  <c r="AM5" i="21"/>
  <c r="AL10" i="21"/>
  <c r="AM10" i="21"/>
  <c r="U9" i="21"/>
  <c r="AJ9" i="21"/>
  <c r="AI9" i="21"/>
  <c r="U8" i="21"/>
  <c r="AL8" i="21"/>
  <c r="AM8" i="21"/>
  <c r="AJ6" i="21"/>
  <c r="AI6" i="21"/>
  <c r="AL6" i="21"/>
  <c r="AM6" i="21"/>
  <c r="AL7" i="21"/>
  <c r="U7" i="21" s="1"/>
  <c r="AM7" i="21"/>
  <c r="AI12" i="21"/>
  <c r="AJ12" i="21"/>
  <c r="AI7" i="21"/>
  <c r="AJ7" i="21"/>
</calcChain>
</file>

<file path=xl/sharedStrings.xml><?xml version="1.0" encoding="utf-8"?>
<sst xmlns="http://schemas.openxmlformats.org/spreadsheetml/2006/main" count="973" uniqueCount="158">
  <si>
    <t>ID</t>
    <phoneticPr fontId="1"/>
  </si>
  <si>
    <t>氏名</t>
    <rPh sb="0" eb="2">
      <t>シメイ</t>
    </rPh>
    <phoneticPr fontId="1"/>
  </si>
  <si>
    <t>生年月日</t>
    <rPh sb="0" eb="4">
      <t>セイネンガッピ</t>
    </rPh>
    <phoneticPr fontId="1"/>
  </si>
  <si>
    <t>投与可能薬剤</t>
    <rPh sb="0" eb="2">
      <t>トウヨ</t>
    </rPh>
    <rPh sb="2" eb="4">
      <t>カノウ</t>
    </rPh>
    <rPh sb="4" eb="6">
      <t>ヤクザイ</t>
    </rPh>
    <phoneticPr fontId="1"/>
  </si>
  <si>
    <t>体重</t>
    <rPh sb="0" eb="2">
      <t>タイジュウ</t>
    </rPh>
    <phoneticPr fontId="1"/>
  </si>
  <si>
    <t>適応症</t>
    <rPh sb="0" eb="3">
      <t>テキオウショウ</t>
    </rPh>
    <phoneticPr fontId="1"/>
  </si>
  <si>
    <t>在胎週数</t>
    <rPh sb="0" eb="4">
      <t>ザイタイシュウスウ</t>
    </rPh>
    <phoneticPr fontId="1"/>
  </si>
  <si>
    <t>住所</t>
    <rPh sb="0" eb="2">
      <t>ジュウショ</t>
    </rPh>
    <phoneticPr fontId="1"/>
  </si>
  <si>
    <t>※1</t>
    <phoneticPr fontId="1"/>
  </si>
  <si>
    <t>※2</t>
    <phoneticPr fontId="1"/>
  </si>
  <si>
    <t>※3</t>
    <phoneticPr fontId="1"/>
  </si>
  <si>
    <t>5kg未満</t>
  </si>
  <si>
    <t>※1-3)</t>
    <phoneticPr fontId="1"/>
  </si>
  <si>
    <t>初回シーズン</t>
  </si>
  <si>
    <t>24カ月齢以下のCLD/CHD/免疫不全/ダウン</t>
  </si>
  <si>
    <t>2回目シーズン</t>
  </si>
  <si>
    <t>No.</t>
    <phoneticPr fontId="1"/>
  </si>
  <si>
    <t>在胎期間28週以下の早産12カ月齢以下の児</t>
  </si>
  <si>
    <t>在胎期間29週～35週の早産6カ月齢以下の児</t>
  </si>
  <si>
    <t>5kg以上</t>
  </si>
  <si>
    <t>投与日
月齢</t>
    <rPh sb="0" eb="3">
      <t>トウヨビ</t>
    </rPh>
    <rPh sb="4" eb="6">
      <t>ゲツレイ</t>
    </rPh>
    <phoneticPr fontId="1"/>
  </si>
  <si>
    <t>2025年流行期
初回/2回目/3回目</t>
    <rPh sb="4" eb="5">
      <t>ネン</t>
    </rPh>
    <rPh sb="5" eb="8">
      <t>リュウコウキ</t>
    </rPh>
    <rPh sb="9" eb="11">
      <t>ショカイ</t>
    </rPh>
    <rPh sb="13" eb="15">
      <t>カイメ</t>
    </rPh>
    <phoneticPr fontId="1"/>
  </si>
  <si>
    <t>備考</t>
    <rPh sb="0" eb="2">
      <t>ビコウ</t>
    </rPh>
    <phoneticPr fontId="1"/>
  </si>
  <si>
    <t>電話番号</t>
    <rPh sb="0" eb="4">
      <t>デンワバンゴウ</t>
    </rPh>
    <phoneticPr fontId="1"/>
  </si>
  <si>
    <t>24カ月齢以下のパリビズマブ新規適応5疾患</t>
  </si>
  <si>
    <t>投与可能期限</t>
    <rPh sb="0" eb="2">
      <t>トウヨ</t>
    </rPh>
    <rPh sb="2" eb="4">
      <t>カノウ</t>
    </rPh>
    <rPh sb="4" eb="6">
      <t>キゲン</t>
    </rPh>
    <phoneticPr fontId="1"/>
  </si>
  <si>
    <t>投与薬剤</t>
    <rPh sb="0" eb="2">
      <t>トウヨ</t>
    </rPh>
    <rPh sb="2" eb="4">
      <t>ヤクザイ</t>
    </rPh>
    <phoneticPr fontId="1"/>
  </si>
  <si>
    <t>ニルセビマブ</t>
  </si>
  <si>
    <t>注）あくまでサポートツール用のエクセルです。投与前の最終確認は、必ずご自身の責任で行って下さい</t>
    <rPh sb="0" eb="1">
      <t>チュウ</t>
    </rPh>
    <rPh sb="13" eb="14">
      <t>ヨウ</t>
    </rPh>
    <rPh sb="22" eb="24">
      <t>トウヨ</t>
    </rPh>
    <rPh sb="24" eb="25">
      <t>マエ</t>
    </rPh>
    <rPh sb="26" eb="28">
      <t>サイシュウ</t>
    </rPh>
    <rPh sb="28" eb="30">
      <t>カクニン</t>
    </rPh>
    <rPh sb="32" eb="33">
      <t>カナラ</t>
    </rPh>
    <rPh sb="35" eb="37">
      <t>ジシン</t>
    </rPh>
    <rPh sb="38" eb="40">
      <t>セキニン</t>
    </rPh>
    <rPh sb="41" eb="42">
      <t>オコナ</t>
    </rPh>
    <rPh sb="44" eb="45">
      <t>クダ</t>
    </rPh>
    <phoneticPr fontId="1"/>
  </si>
  <si>
    <t>投与6ヶ月後</t>
    <rPh sb="0" eb="2">
      <t>トウヨ</t>
    </rPh>
    <rPh sb="4" eb="5">
      <t>ゲツ</t>
    </rPh>
    <rPh sb="5" eb="6">
      <t>アト</t>
    </rPh>
    <phoneticPr fontId="1"/>
  </si>
  <si>
    <t>投与9ヶ月後</t>
    <rPh sb="0" eb="2">
      <t>トウヨ</t>
    </rPh>
    <rPh sb="4" eb="5">
      <t>ゲツ</t>
    </rPh>
    <rPh sb="5" eb="6">
      <t>アト</t>
    </rPh>
    <phoneticPr fontId="1"/>
  </si>
  <si>
    <t>投与12ヶ月後</t>
    <rPh sb="0" eb="2">
      <t>トウヨ</t>
    </rPh>
    <rPh sb="5" eb="6">
      <t>ゲツ</t>
    </rPh>
    <rPh sb="6" eb="7">
      <t>アト</t>
    </rPh>
    <phoneticPr fontId="1"/>
  </si>
  <si>
    <t>ニルセビマブ50mg × 1カ月 or パリビズマブ15mg/kg × __カ月</t>
  </si>
  <si>
    <t>ニルセビマブ100mg × 1カ月 or パリビズマブ15mg/kg × __カ月</t>
  </si>
  <si>
    <t>ニルセビマブ200mg × 1カ月 or パリビズマブ15mg/kg × __カ月</t>
  </si>
  <si>
    <t>パリビズマブ15mg/kg × __カ月</t>
  </si>
  <si>
    <t>3回目シーズン</t>
  </si>
  <si>
    <t>パリビズマブ</t>
  </si>
  <si>
    <t>投与不可</t>
  </si>
  <si>
    <t>No Match</t>
    <phoneticPr fontId="1"/>
  </si>
  <si>
    <t>投与予定日</t>
    <rPh sb="0" eb="2">
      <t>トウヨ</t>
    </rPh>
    <rPh sb="2" eb="4">
      <t>ヨテイ</t>
    </rPh>
    <rPh sb="4" eb="5">
      <t>ビ</t>
    </rPh>
    <phoneticPr fontId="1"/>
  </si>
  <si>
    <t>2回目・3回目シーズンの場合は
前年の治療薬を記載</t>
    <rPh sb="1" eb="3">
      <t>カイメ</t>
    </rPh>
    <rPh sb="5" eb="7">
      <t>カイメ</t>
    </rPh>
    <rPh sb="12" eb="14">
      <t>バアイ</t>
    </rPh>
    <rPh sb="16" eb="18">
      <t>ゼンネン</t>
    </rPh>
    <rPh sb="19" eb="22">
      <t>チリョウヤク</t>
    </rPh>
    <rPh sb="23" eb="25">
      <t>キサイ</t>
    </rPh>
    <phoneticPr fontId="1"/>
  </si>
  <si>
    <t>前年治療薬の投与日</t>
    <rPh sb="0" eb="2">
      <t>ゼンネン</t>
    </rPh>
    <rPh sb="2" eb="5">
      <t>チリョウヤク</t>
    </rPh>
    <rPh sb="6" eb="9">
      <t>トウヨビ</t>
    </rPh>
    <phoneticPr fontId="1"/>
  </si>
  <si>
    <t>※東京の事例｜ニルセビマブは2024年11月～2月、パリビズマブは2025年2月</t>
    <rPh sb="1" eb="3">
      <t>トウキョウ</t>
    </rPh>
    <rPh sb="4" eb="6">
      <t>ジレイ</t>
    </rPh>
    <rPh sb="18" eb="19">
      <t>ネン</t>
    </rPh>
    <rPh sb="21" eb="22">
      <t>ガツ</t>
    </rPh>
    <rPh sb="24" eb="25">
      <t>ガツ</t>
    </rPh>
    <rPh sb="37" eb="38">
      <t>ネン</t>
    </rPh>
    <rPh sb="39" eb="40">
      <t>ガツ</t>
    </rPh>
    <phoneticPr fontId="1"/>
  </si>
  <si>
    <t>ニルセビマブ</t>
    <phoneticPr fontId="1"/>
  </si>
  <si>
    <t>パリビズマブ</t>
    <phoneticPr fontId="1"/>
  </si>
  <si>
    <r>
      <t>保険適応外</t>
    </r>
    <r>
      <rPr>
        <sz val="11"/>
        <color rgb="FF00B050"/>
        <rFont val="Meiryo UI"/>
        <family val="3"/>
        <charset val="128"/>
      </rPr>
      <t>開始日</t>
    </r>
    <rPh sb="0" eb="5">
      <t>ホケンテキオウガイ</t>
    </rPh>
    <rPh sb="5" eb="7">
      <t>カイシ</t>
    </rPh>
    <rPh sb="7" eb="8">
      <t>ビ</t>
    </rPh>
    <phoneticPr fontId="1"/>
  </si>
  <si>
    <r>
      <t>保険適応外</t>
    </r>
    <r>
      <rPr>
        <sz val="11"/>
        <color rgb="FFFF0000"/>
        <rFont val="Meiryo UI"/>
        <family val="3"/>
        <charset val="128"/>
      </rPr>
      <t>終了日</t>
    </r>
    <rPh sb="0" eb="5">
      <t>ホケンテキオウガイ</t>
    </rPh>
    <rPh sb="5" eb="7">
      <t>シュウリョウ</t>
    </rPh>
    <rPh sb="7" eb="8">
      <t>ヒ</t>
    </rPh>
    <phoneticPr fontId="1"/>
  </si>
  <si>
    <t>地域・施設の保険適応外期間を設定して下さい</t>
    <rPh sb="0" eb="2">
      <t>チイキ</t>
    </rPh>
    <rPh sb="3" eb="5">
      <t>シセツ</t>
    </rPh>
    <rPh sb="6" eb="11">
      <t>ホケンテキオウガイ</t>
    </rPh>
    <rPh sb="11" eb="13">
      <t>キカン</t>
    </rPh>
    <rPh sb="14" eb="16">
      <t>セッテイ</t>
    </rPh>
    <rPh sb="18" eb="19">
      <t>クダ</t>
    </rPh>
    <phoneticPr fontId="1"/>
  </si>
  <si>
    <t>ー</t>
    <phoneticPr fontId="1"/>
  </si>
  <si>
    <t>初回</t>
    <rPh sb="0" eb="2">
      <t>ショカイ</t>
    </rPh>
    <phoneticPr fontId="1"/>
  </si>
  <si>
    <t>2回</t>
    <rPh sb="1" eb="2">
      <t>カイ</t>
    </rPh>
    <phoneticPr fontId="1"/>
  </si>
  <si>
    <t>投与開始①</t>
    <rPh sb="0" eb="2">
      <t>トウヨ</t>
    </rPh>
    <rPh sb="2" eb="4">
      <t>カイシ</t>
    </rPh>
    <phoneticPr fontId="1"/>
  </si>
  <si>
    <t>ニル分岐</t>
    <rPh sb="2" eb="4">
      <t>ブンキ</t>
    </rPh>
    <phoneticPr fontId="1"/>
  </si>
  <si>
    <t>可能FROM:ニル①</t>
    <rPh sb="0" eb="2">
      <t>カノウ</t>
    </rPh>
    <phoneticPr fontId="1"/>
  </si>
  <si>
    <t>可能TO:ニル①</t>
    <rPh sb="0" eb="2">
      <t>カノウ</t>
    </rPh>
    <phoneticPr fontId="1"/>
  </si>
  <si>
    <t>パリ分岐</t>
    <rPh sb="2" eb="4">
      <t>ブンキ</t>
    </rPh>
    <phoneticPr fontId="1"/>
  </si>
  <si>
    <t>可能FROM:パリ①</t>
    <rPh sb="0" eb="2">
      <t>カノウ</t>
    </rPh>
    <phoneticPr fontId="1"/>
  </si>
  <si>
    <t>可能TO:パリ①</t>
    <rPh sb="0" eb="2">
      <t>カノウ</t>
    </rPh>
    <phoneticPr fontId="1"/>
  </si>
  <si>
    <t>投与可能期間</t>
    <rPh sb="0" eb="2">
      <t>トウヨ</t>
    </rPh>
    <rPh sb="2" eb="4">
      <t>カノウ</t>
    </rPh>
    <rPh sb="4" eb="6">
      <t>キカン</t>
    </rPh>
    <phoneticPr fontId="1"/>
  </si>
  <si>
    <t>投与日月齢が赤・緑・青の場合は、投与日入力エラーです⇒</t>
    <rPh sb="0" eb="2">
      <t>トウヨ</t>
    </rPh>
    <rPh sb="2" eb="3">
      <t>ビ</t>
    </rPh>
    <rPh sb="3" eb="5">
      <t>ゲツレイ</t>
    </rPh>
    <rPh sb="6" eb="7">
      <t>アカ</t>
    </rPh>
    <rPh sb="8" eb="9">
      <t>ミドリ</t>
    </rPh>
    <rPh sb="10" eb="11">
      <t>アオ</t>
    </rPh>
    <rPh sb="12" eb="14">
      <t>バアイ</t>
    </rPh>
    <rPh sb="16" eb="18">
      <t>トウヨ</t>
    </rPh>
    <rPh sb="18" eb="19">
      <t>ビ</t>
    </rPh>
    <rPh sb="19" eb="21">
      <t>ニュウリョク</t>
    </rPh>
    <phoneticPr fontId="1"/>
  </si>
  <si>
    <t>青色の場合は、保険適応外期間です。</t>
    <phoneticPr fontId="1"/>
  </si>
  <si>
    <t>赤色の場合は、生年月日～投与可能期限までの日付に変更して下さい。</t>
    <rPh sb="0" eb="2">
      <t>アカイロ</t>
    </rPh>
    <phoneticPr fontId="1"/>
  </si>
  <si>
    <t>緑色の場合は、ニルセビマブ前回投与日より5ヶ月以上空けて下さい。</t>
    <phoneticPr fontId="1"/>
  </si>
  <si>
    <t>適応とした病名</t>
    <rPh sb="0" eb="2">
      <t>テキオウ</t>
    </rPh>
    <rPh sb="5" eb="7">
      <t>ビョウメイ</t>
    </rPh>
    <phoneticPr fontId="1"/>
  </si>
  <si>
    <t>投与完了日</t>
    <rPh sb="0" eb="5">
      <t>トウヨカンリョウビ</t>
    </rPh>
    <phoneticPr fontId="1"/>
  </si>
  <si>
    <t>投与3ヶ月後</t>
    <rPh sb="0" eb="2">
      <t>トウヨ</t>
    </rPh>
    <rPh sb="4" eb="5">
      <t>ゲツ</t>
    </rPh>
    <rPh sb="5" eb="6">
      <t>アト</t>
    </rPh>
    <phoneticPr fontId="1"/>
  </si>
  <si>
    <t>2025年流行期は
初回/2回目/3回目
シーズン</t>
    <rPh sb="4" eb="5">
      <t>ネン</t>
    </rPh>
    <rPh sb="5" eb="8">
      <t>リュウコウキ</t>
    </rPh>
    <rPh sb="10" eb="12">
      <t>ショカイ</t>
    </rPh>
    <rPh sb="14" eb="16">
      <t>カイメ</t>
    </rPh>
    <phoneticPr fontId="1"/>
  </si>
  <si>
    <r>
      <rPr>
        <sz val="11"/>
        <color rgb="FFFF0000"/>
        <rFont val="Meiryo UI"/>
        <family val="3"/>
        <charset val="128"/>
      </rPr>
      <t>赤色</t>
    </r>
    <r>
      <rPr>
        <sz val="11"/>
        <color theme="1"/>
        <rFont val="Meiryo UI"/>
        <family val="3"/>
        <charset val="128"/>
      </rPr>
      <t>の場合は、生年月日～投与可能期限までの日付に変更して下さい。</t>
    </r>
    <rPh sb="0" eb="2">
      <t>アカイロ</t>
    </rPh>
    <phoneticPr fontId="1"/>
  </si>
  <si>
    <r>
      <rPr>
        <sz val="11"/>
        <color rgb="FF00B050"/>
        <rFont val="Meiryo UI"/>
        <family val="3"/>
        <charset val="128"/>
      </rPr>
      <t>緑色</t>
    </r>
    <r>
      <rPr>
        <sz val="11"/>
        <color theme="1"/>
        <rFont val="Meiryo UI"/>
        <family val="3"/>
        <charset val="128"/>
      </rPr>
      <t>の場合は、ニルセビマブ前回投与日より5ヶ月以上空けて下さい。</t>
    </r>
    <phoneticPr fontId="1"/>
  </si>
  <si>
    <r>
      <rPr>
        <sz val="11"/>
        <color rgb="FF0066FF"/>
        <rFont val="Meiryo UI"/>
        <family val="3"/>
        <charset val="128"/>
      </rPr>
      <t>青色</t>
    </r>
    <r>
      <rPr>
        <sz val="11"/>
        <color theme="1"/>
        <rFont val="Meiryo UI"/>
        <family val="3"/>
        <charset val="128"/>
      </rPr>
      <t>の場合は、保険適応外期間です。</t>
    </r>
    <phoneticPr fontId="1"/>
  </si>
  <si>
    <t>24カ月齢以下のCLD/CHD/免疫不全/ダウン</t>
    <phoneticPr fontId="1"/>
  </si>
  <si>
    <t>2023年9月～11月
（流行期）</t>
    <rPh sb="4" eb="5">
      <t>ネン</t>
    </rPh>
    <rPh sb="6" eb="7">
      <t>ガツ</t>
    </rPh>
    <rPh sb="10" eb="11">
      <t>ガツ</t>
    </rPh>
    <rPh sb="13" eb="16">
      <t>リュウコウキ</t>
    </rPh>
    <phoneticPr fontId="13"/>
  </si>
  <si>
    <t>2023年12月～3月
（非流行期）</t>
    <rPh sb="4" eb="5">
      <t>ネン</t>
    </rPh>
    <rPh sb="7" eb="8">
      <t>ガツ</t>
    </rPh>
    <rPh sb="10" eb="11">
      <t>ガツ</t>
    </rPh>
    <rPh sb="13" eb="14">
      <t>ヒ</t>
    </rPh>
    <rPh sb="14" eb="17">
      <t>リュウコウキ</t>
    </rPh>
    <phoneticPr fontId="13"/>
  </si>
  <si>
    <t>2024年4月～10月
（流行期）</t>
    <rPh sb="4" eb="5">
      <t>ネン</t>
    </rPh>
    <rPh sb="6" eb="7">
      <t>ガツ</t>
    </rPh>
    <rPh sb="10" eb="11">
      <t>ガツ</t>
    </rPh>
    <rPh sb="13" eb="16">
      <t>リュウコウキ</t>
    </rPh>
    <phoneticPr fontId="13"/>
  </si>
  <si>
    <t>2024年11月～1月
（非流行期）</t>
    <rPh sb="4" eb="5">
      <t>ネン</t>
    </rPh>
    <rPh sb="7" eb="8">
      <t>ガツ</t>
    </rPh>
    <rPh sb="10" eb="11">
      <t>ガツ</t>
    </rPh>
    <rPh sb="13" eb="14">
      <t>ヒ</t>
    </rPh>
    <rPh sb="14" eb="17">
      <t>リュウコウキ</t>
    </rPh>
    <phoneticPr fontId="13"/>
  </si>
  <si>
    <t>2025年2月～8月
（流行期）</t>
    <rPh sb="4" eb="5">
      <t>ネン</t>
    </rPh>
    <rPh sb="6" eb="7">
      <t>ガツ</t>
    </rPh>
    <rPh sb="9" eb="10">
      <t>ガツ</t>
    </rPh>
    <rPh sb="12" eb="15">
      <t>リュウコウキ</t>
    </rPh>
    <phoneticPr fontId="13"/>
  </si>
  <si>
    <t>未熟児動脈管開存症</t>
  </si>
  <si>
    <t>両大血管右室起始症</t>
  </si>
  <si>
    <t>肺高血圧症</t>
  </si>
  <si>
    <t>肺動脈閉鎖症</t>
  </si>
  <si>
    <t>房室中隔欠損症</t>
  </si>
  <si>
    <t>修正大血管転位</t>
  </si>
  <si>
    <t>心室中隔欠損症</t>
  </si>
  <si>
    <t>乳児特発性僧帽弁腱索断裂</t>
  </si>
  <si>
    <t>エプスタイン病</t>
  </si>
  <si>
    <t>左心低形成症候群</t>
  </si>
  <si>
    <t>ファロー四徴症</t>
  </si>
  <si>
    <t>末梢性肺動脈狭窄症</t>
  </si>
  <si>
    <t>大動脈縮窄症</t>
  </si>
  <si>
    <t>完全大血管転位症２型</t>
  </si>
  <si>
    <t>左上大静脈遺残</t>
  </si>
  <si>
    <t>先天性三尖弁閉鎖不全症</t>
  </si>
  <si>
    <t>大動脈縮窄複合</t>
  </si>
  <si>
    <t>総動脈幹</t>
  </si>
  <si>
    <t>完全大血管転位症１型</t>
  </si>
  <si>
    <t>筋性部心室中隔欠損</t>
  </si>
  <si>
    <t>完全大血管転位症</t>
  </si>
  <si>
    <t>心室中隔欠損を伴わない肺動脈閉鎖症</t>
  </si>
  <si>
    <t>右肺動脈上行大動脈起始症</t>
  </si>
  <si>
    <t>上部心臓型総肺静脈還流異常症</t>
  </si>
  <si>
    <t>心房中隔欠損症</t>
  </si>
  <si>
    <t>動脈管開存症</t>
  </si>
  <si>
    <t>先天性肺動脈弁狭窄症</t>
  </si>
  <si>
    <t>投与</t>
    <rPh sb="0" eb="2">
      <t>トウヨ</t>
    </rPh>
    <phoneticPr fontId="1"/>
  </si>
  <si>
    <t>有</t>
    <rPh sb="0" eb="1">
      <t>アリ</t>
    </rPh>
    <phoneticPr fontId="1"/>
  </si>
  <si>
    <t>2025年
抗RSV投与歴</t>
    <rPh sb="4" eb="5">
      <t>ネン</t>
    </rPh>
    <rPh sb="6" eb="7">
      <t>コウ</t>
    </rPh>
    <rPh sb="10" eb="13">
      <t>トウヨレキ</t>
    </rPh>
    <phoneticPr fontId="1"/>
  </si>
  <si>
    <t>無</t>
    <rPh sb="0" eb="1">
      <t>ナシ</t>
    </rPh>
    <phoneticPr fontId="1"/>
  </si>
  <si>
    <t>前回処方薬</t>
    <rPh sb="0" eb="2">
      <t>ゼンカイ</t>
    </rPh>
    <rPh sb="2" eb="5">
      <t>ショホウヤク</t>
    </rPh>
    <phoneticPr fontId="1"/>
  </si>
  <si>
    <t>シナジス</t>
    <phoneticPr fontId="1"/>
  </si>
  <si>
    <t>ベイフォータス</t>
    <phoneticPr fontId="1"/>
  </si>
  <si>
    <t>投与薬剤</t>
    <rPh sb="0" eb="2">
      <t>トウヨ</t>
    </rPh>
    <rPh sb="2" eb="4">
      <t>ヤクザイ</t>
    </rPh>
    <phoneticPr fontId="1"/>
  </si>
  <si>
    <t>投与開始月</t>
    <rPh sb="0" eb="2">
      <t>トウヨ</t>
    </rPh>
    <rPh sb="2" eb="4">
      <t>カイシ</t>
    </rPh>
    <rPh sb="4" eb="5">
      <t>ツキ</t>
    </rPh>
    <phoneticPr fontId="13"/>
  </si>
  <si>
    <t>投与推奨期間</t>
    <rPh sb="0" eb="6">
      <t>トウヨスイショウキカン</t>
    </rPh>
    <phoneticPr fontId="1"/>
  </si>
  <si>
    <t>ニルセビマブの通年性運用適応確認シート</t>
    <rPh sb="7" eb="9">
      <t>ツウネン</t>
    </rPh>
    <rPh sb="9" eb="10">
      <t>セイ</t>
    </rPh>
    <rPh sb="10" eb="12">
      <t>ウンヨウ</t>
    </rPh>
    <rPh sb="12" eb="14">
      <t>テキオウ</t>
    </rPh>
    <rPh sb="14" eb="16">
      <t>カクニン</t>
    </rPh>
    <phoneticPr fontId="1"/>
  </si>
  <si>
    <t>投与時の
予定体重</t>
    <rPh sb="0" eb="2">
      <t>トウヨ</t>
    </rPh>
    <rPh sb="2" eb="3">
      <t>ジ</t>
    </rPh>
    <rPh sb="5" eb="7">
      <t>ヨテイ</t>
    </rPh>
    <rPh sb="7" eb="9">
      <t>タイジュウ</t>
    </rPh>
    <phoneticPr fontId="1"/>
  </si>
  <si>
    <t>か月</t>
    <rPh sb="1" eb="2">
      <t>ゲツ</t>
    </rPh>
    <phoneticPr fontId="1"/>
  </si>
  <si>
    <t>前回投与から○か月間は投与不可</t>
    <rPh sb="0" eb="2">
      <t>ゼンカイ</t>
    </rPh>
    <rPh sb="2" eb="4">
      <t>トウヨ</t>
    </rPh>
    <rPh sb="8" eb="10">
      <t>ゲツカン</t>
    </rPh>
    <rPh sb="11" eb="13">
      <t>トウヨ</t>
    </rPh>
    <rPh sb="13" eb="15">
      <t>フカ</t>
    </rPh>
    <phoneticPr fontId="1"/>
  </si>
  <si>
    <t>RSV抗体製剤
1回目投与歴</t>
    <rPh sb="3" eb="7">
      <t>コウタイセイザイ</t>
    </rPh>
    <rPh sb="9" eb="11">
      <t>カイメ</t>
    </rPh>
    <rPh sb="11" eb="14">
      <t>トウヨレキ</t>
    </rPh>
    <phoneticPr fontId="13"/>
  </si>
  <si>
    <t>RSV抗体製剤
2回目投与歴</t>
    <rPh sb="3" eb="7">
      <t>コウタイセイザイ</t>
    </rPh>
    <rPh sb="9" eb="11">
      <t>カイメ</t>
    </rPh>
    <rPh sb="11" eb="14">
      <t>トウヨレキ</t>
    </rPh>
    <phoneticPr fontId="13"/>
  </si>
  <si>
    <t>ニルセビマブ
パリビズマブ</t>
    <phoneticPr fontId="1"/>
  </si>
  <si>
    <t>ベイフォータス
次の投与回数</t>
    <rPh sb="8" eb="9">
      <t>ツギ</t>
    </rPh>
    <rPh sb="10" eb="12">
      <t>トウヨ</t>
    </rPh>
    <rPh sb="12" eb="14">
      <t>カイスウカイス</t>
    </rPh>
    <phoneticPr fontId="1"/>
  </si>
  <si>
    <t>G列、I列が未記入の場合は、誕生日＋25か月例-1日まで表示
G列が入っている場合は、G列からI1の数字（月）以降～誕生日＋25か月例-1日まで表示
I列が入っている場合は、投与不可
L列が3回目の場合は投与不可
E列が早産児でG列、I列に投与歴があれば投与不可
E列がパリビズマブ新規5疾患の場合は投与不可</t>
    <rPh sb="1" eb="2">
      <t>レツ</t>
    </rPh>
    <rPh sb="4" eb="5">
      <t>レツ</t>
    </rPh>
    <rPh sb="6" eb="9">
      <t>ミキニュウ</t>
    </rPh>
    <rPh sb="10" eb="12">
      <t>バアイ</t>
    </rPh>
    <rPh sb="14" eb="17">
      <t>タンジョウビ</t>
    </rPh>
    <rPh sb="21" eb="22">
      <t>ゲツ</t>
    </rPh>
    <rPh sb="22" eb="23">
      <t>レイ</t>
    </rPh>
    <rPh sb="25" eb="26">
      <t>ニチ</t>
    </rPh>
    <rPh sb="28" eb="30">
      <t>ヒョウジ</t>
    </rPh>
    <rPh sb="32" eb="33">
      <t>レツ</t>
    </rPh>
    <rPh sb="34" eb="35">
      <t>ハイ</t>
    </rPh>
    <rPh sb="39" eb="41">
      <t>バアイ</t>
    </rPh>
    <rPh sb="44" eb="45">
      <t>レツ</t>
    </rPh>
    <rPh sb="50" eb="52">
      <t>スウジ</t>
    </rPh>
    <rPh sb="53" eb="54">
      <t>ツキ</t>
    </rPh>
    <rPh sb="55" eb="57">
      <t>イコウ</t>
    </rPh>
    <rPh sb="76" eb="77">
      <t>レツ</t>
    </rPh>
    <rPh sb="78" eb="79">
      <t>ハイ</t>
    </rPh>
    <rPh sb="83" eb="85">
      <t>バアイ</t>
    </rPh>
    <rPh sb="87" eb="91">
      <t>トウヨフカ</t>
    </rPh>
    <rPh sb="93" eb="94">
      <t>レツ</t>
    </rPh>
    <rPh sb="96" eb="98">
      <t>カイメ</t>
    </rPh>
    <rPh sb="99" eb="101">
      <t>バアイ</t>
    </rPh>
    <rPh sb="102" eb="106">
      <t>トウヨフカ</t>
    </rPh>
    <rPh sb="108" eb="109">
      <t>レツ</t>
    </rPh>
    <rPh sb="110" eb="113">
      <t>ソウザンジ</t>
    </rPh>
    <rPh sb="115" eb="116">
      <t>レツ</t>
    </rPh>
    <rPh sb="118" eb="119">
      <t>レツ</t>
    </rPh>
    <rPh sb="120" eb="123">
      <t>トウヨレキ</t>
    </rPh>
    <rPh sb="127" eb="129">
      <t>トウヨ</t>
    </rPh>
    <rPh sb="129" eb="131">
      <t>フカ</t>
    </rPh>
    <rPh sb="133" eb="134">
      <t>レツ</t>
    </rPh>
    <rPh sb="141" eb="143">
      <t>シンキ</t>
    </rPh>
    <rPh sb="144" eb="146">
      <t>シッカン</t>
    </rPh>
    <rPh sb="147" eb="149">
      <t>バアイ</t>
    </rPh>
    <rPh sb="150" eb="154">
      <t>トウヨフカ</t>
    </rPh>
    <phoneticPr fontId="1"/>
  </si>
  <si>
    <t>自由回答</t>
    <rPh sb="0" eb="4">
      <t>ジユウカイトウ</t>
    </rPh>
    <phoneticPr fontId="1"/>
  </si>
  <si>
    <t>1回目
2回目
3回目</t>
    <rPh sb="1" eb="3">
      <t>カイメ</t>
    </rPh>
    <rPh sb="5" eb="7">
      <t>カイメ</t>
    </rPh>
    <rPh sb="9" eb="11">
      <t>カイメ</t>
    </rPh>
    <phoneticPr fontId="1"/>
  </si>
  <si>
    <t>↑プルダウン</t>
    <phoneticPr fontId="1"/>
  </si>
  <si>
    <t>↑yyyy/MM</t>
    <phoneticPr fontId="1"/>
  </si>
  <si>
    <t>↑自由回答</t>
    <rPh sb="1" eb="5">
      <t>ジユウカイトウ</t>
    </rPh>
    <phoneticPr fontId="1"/>
  </si>
  <si>
    <t>↑yyyy/MM/dd</t>
    <phoneticPr fontId="1"/>
  </si>
  <si>
    <t>2025/12-2026/2
5ヶ月空ける場合は2025/12
速やかに投与を検討
↑パターン
G列、I列が未記入の場合は→速やかに投与を検討
G列が入っている場合は、G列からI1の数字（月）以降～誕生日＋25か月例-1日まで表示
→基本は1歳の誕生日前後1か月を表示するが、G列I1の期間内に入る場合はI列の数字+1か月
I列が入っている場合は、投与不可
L列が3回目の場合は投与不可
E列が早産児でG列、I列に投与歴があれば投与不可
E列がパリビズマブ新規5疾患の場合は投与不可</t>
    <rPh sb="17" eb="18">
      <t>ゲツ</t>
    </rPh>
    <rPh sb="18" eb="19">
      <t>ア</t>
    </rPh>
    <rPh sb="21" eb="23">
      <t>バアイ</t>
    </rPh>
    <rPh sb="32" eb="33">
      <t>スミ</t>
    </rPh>
    <rPh sb="36" eb="38">
      <t>トウヨ</t>
    </rPh>
    <rPh sb="39" eb="41">
      <t>ケントウ</t>
    </rPh>
    <rPh sb="50" eb="51">
      <t>レツ</t>
    </rPh>
    <rPh sb="53" eb="54">
      <t>レツ</t>
    </rPh>
    <rPh sb="55" eb="58">
      <t>ミキニュウ</t>
    </rPh>
    <rPh sb="59" eb="61">
      <t>バアイ</t>
    </rPh>
    <rPh sb="63" eb="64">
      <t>スミ</t>
    </rPh>
    <rPh sb="67" eb="69">
      <t>トウヨ</t>
    </rPh>
    <rPh sb="70" eb="72">
      <t>ケントウ</t>
    </rPh>
    <rPh sb="74" eb="75">
      <t>レツ</t>
    </rPh>
    <rPh sb="76" eb="77">
      <t>ハイ</t>
    </rPh>
    <rPh sb="81" eb="83">
      <t>バアイ</t>
    </rPh>
    <rPh sb="86" eb="87">
      <t>レツ</t>
    </rPh>
    <rPh sb="92" eb="94">
      <t>スウジ</t>
    </rPh>
    <rPh sb="95" eb="96">
      <t>ツキ</t>
    </rPh>
    <rPh sb="97" eb="99">
      <t>イコウ</t>
    </rPh>
    <rPh sb="118" eb="120">
      <t>キホン</t>
    </rPh>
    <rPh sb="122" eb="123">
      <t>サイ</t>
    </rPh>
    <rPh sb="124" eb="127">
      <t>タンジョウビ</t>
    </rPh>
    <rPh sb="127" eb="129">
      <t>ゼンゴ</t>
    </rPh>
    <rPh sb="131" eb="132">
      <t>ゲツ</t>
    </rPh>
    <rPh sb="133" eb="135">
      <t>ヒョウジ</t>
    </rPh>
    <rPh sb="140" eb="141">
      <t>レツ</t>
    </rPh>
    <rPh sb="144" eb="147">
      <t>キカンナイ</t>
    </rPh>
    <rPh sb="148" eb="149">
      <t>ハイ</t>
    </rPh>
    <rPh sb="150" eb="152">
      <t>バアイ</t>
    </rPh>
    <rPh sb="154" eb="155">
      <t>レツ</t>
    </rPh>
    <rPh sb="156" eb="158">
      <t>スウジ</t>
    </rPh>
    <rPh sb="161" eb="162">
      <t>ゲツ</t>
    </rPh>
    <rPh sb="164" eb="165">
      <t>レツ</t>
    </rPh>
    <rPh sb="166" eb="167">
      <t>ハイ</t>
    </rPh>
    <rPh sb="171" eb="173">
      <t>バアイ</t>
    </rPh>
    <rPh sb="175" eb="179">
      <t>トウヨフカ</t>
    </rPh>
    <rPh sb="181" eb="182">
      <t>レツ</t>
    </rPh>
    <rPh sb="184" eb="186">
      <t>カイメ</t>
    </rPh>
    <rPh sb="187" eb="189">
      <t>バアイ</t>
    </rPh>
    <rPh sb="190" eb="194">
      <t>トウヨフカ</t>
    </rPh>
    <rPh sb="196" eb="197">
      <t>レツ</t>
    </rPh>
    <rPh sb="198" eb="201">
      <t>ソウザンジ</t>
    </rPh>
    <rPh sb="203" eb="204">
      <t>レツ</t>
    </rPh>
    <rPh sb="206" eb="207">
      <t>レツ</t>
    </rPh>
    <rPh sb="208" eb="211">
      <t>トウヨレキ</t>
    </rPh>
    <rPh sb="215" eb="217">
      <t>トウヨ</t>
    </rPh>
    <rPh sb="217" eb="219">
      <t>フカ</t>
    </rPh>
    <rPh sb="221" eb="222">
      <t>レツ</t>
    </rPh>
    <rPh sb="229" eb="231">
      <t>シンキ</t>
    </rPh>
    <rPh sb="232" eb="234">
      <t>シッカン</t>
    </rPh>
    <rPh sb="235" eb="237">
      <t>バアイ</t>
    </rPh>
    <rPh sb="238" eb="242">
      <t>トウヨフカ</t>
    </rPh>
    <phoneticPr fontId="1"/>
  </si>
  <si>
    <t>G列、I列が未記入の場合→K列が5kg未満 = ベイフォータス50mg、5kg以上=ベイフォータス100mg、誕生日（C列)が1歳を超えている場合は200mg（要・保険者確認）
G列のみ入っている場合→200mg
I列が入っている場合は、投与不可
L列が3回目の場合は投与不可
E列が早産児でG列、I列に投与歴があれば投与不可
E列がパリビズマブ新規5疾患の場合は投与不可</t>
    <rPh sb="1" eb="2">
      <t>レツ</t>
    </rPh>
    <rPh sb="4" eb="5">
      <t>レツ</t>
    </rPh>
    <rPh sb="6" eb="9">
      <t>ミキニュウ</t>
    </rPh>
    <rPh sb="10" eb="12">
      <t>バアイ</t>
    </rPh>
    <rPh sb="14" eb="15">
      <t>レツ</t>
    </rPh>
    <rPh sb="19" eb="21">
      <t>ミマン</t>
    </rPh>
    <rPh sb="39" eb="41">
      <t>イジョウ</t>
    </rPh>
    <rPh sb="55" eb="58">
      <t>タンジョウビ</t>
    </rPh>
    <rPh sb="60" eb="61">
      <t>レツ</t>
    </rPh>
    <rPh sb="64" eb="65">
      <t>サイ</t>
    </rPh>
    <rPh sb="66" eb="67">
      <t>コ</t>
    </rPh>
    <rPh sb="71" eb="73">
      <t>バアイ</t>
    </rPh>
    <rPh sb="80" eb="81">
      <t>ヨウ</t>
    </rPh>
    <rPh sb="82" eb="84">
      <t>ホケン</t>
    </rPh>
    <rPh sb="90" eb="91">
      <t>レツ</t>
    </rPh>
    <rPh sb="93" eb="94">
      <t>ハイ</t>
    </rPh>
    <rPh sb="98" eb="100">
      <t>バアイ</t>
    </rPh>
    <rPh sb="108" eb="109">
      <t>レツ</t>
    </rPh>
    <rPh sb="110" eb="111">
      <t>ハイ</t>
    </rPh>
    <rPh sb="115" eb="117">
      <t>バアイ</t>
    </rPh>
    <rPh sb="119" eb="123">
      <t>トウヨフカ</t>
    </rPh>
    <rPh sb="125" eb="126">
      <t>レツ</t>
    </rPh>
    <rPh sb="128" eb="130">
      <t>カイメ</t>
    </rPh>
    <rPh sb="131" eb="133">
      <t>バアイ</t>
    </rPh>
    <rPh sb="134" eb="138">
      <t>トウヨフカ</t>
    </rPh>
    <rPh sb="140" eb="141">
      <t>レツ</t>
    </rPh>
    <rPh sb="142" eb="145">
      <t>ソウザンジ</t>
    </rPh>
    <rPh sb="147" eb="148">
      <t>レツ</t>
    </rPh>
    <rPh sb="150" eb="151">
      <t>レツ</t>
    </rPh>
    <rPh sb="152" eb="155">
      <t>トウヨレキ</t>
    </rPh>
    <rPh sb="159" eb="161">
      <t>トウヨ</t>
    </rPh>
    <rPh sb="161" eb="163">
      <t>フカ</t>
    </rPh>
    <rPh sb="165" eb="166">
      <t>レツ</t>
    </rPh>
    <rPh sb="173" eb="175">
      <t>シンキ</t>
    </rPh>
    <rPh sb="176" eb="178">
      <t>シッカン</t>
    </rPh>
    <rPh sb="179" eb="181">
      <t>バアイ</t>
    </rPh>
    <rPh sb="182" eb="186">
      <t>トウヨフカ</t>
    </rPh>
    <phoneticPr fontId="1"/>
  </si>
  <si>
    <t>投与量</t>
    <rPh sb="0" eb="2">
      <t>トウヨ</t>
    </rPh>
    <rPh sb="2" eb="3">
      <t>リョウ</t>
    </rPh>
    <phoneticPr fontId="1"/>
  </si>
  <si>
    <t>1回目</t>
    <rPh sb="1" eb="3">
      <t>カイメ</t>
    </rPh>
    <phoneticPr fontId="1"/>
  </si>
  <si>
    <t>2回目</t>
    <rPh sb="1" eb="3">
      <t>カイメ</t>
    </rPh>
    <phoneticPr fontId="1"/>
  </si>
  <si>
    <t>3回目</t>
    <rPh sb="1" eb="3">
      <t>カイメ</t>
    </rPh>
    <phoneticPr fontId="1"/>
  </si>
  <si>
    <t>投与不可フラグ</t>
    <rPh sb="0" eb="2">
      <t>トウヨ</t>
    </rPh>
    <rPh sb="2" eb="4">
      <t>フカ</t>
    </rPh>
    <phoneticPr fontId="1"/>
  </si>
  <si>
    <t>Gフラグ</t>
    <phoneticPr fontId="1"/>
  </si>
  <si>
    <t>G投与不可期間</t>
    <rPh sb="1" eb="3">
      <t>トウヨ</t>
    </rPh>
    <rPh sb="3" eb="5">
      <t>フカ</t>
    </rPh>
    <rPh sb="5" eb="7">
      <t>キカン</t>
    </rPh>
    <phoneticPr fontId="1"/>
  </si>
  <si>
    <t>投与量フラグ</t>
    <rPh sb="0" eb="2">
      <t>トウヨ</t>
    </rPh>
    <rPh sb="2" eb="3">
      <t>リョウ</t>
    </rPh>
    <phoneticPr fontId="1"/>
  </si>
  <si>
    <t>年齢</t>
    <rPh sb="0" eb="2">
      <t>ネンレイ</t>
    </rPh>
    <phoneticPr fontId="1"/>
  </si>
  <si>
    <t>1歳以上</t>
    <rPh sb="1" eb="2">
      <t>サイ</t>
    </rPh>
    <rPh sb="2" eb="4">
      <t>イジョウ</t>
    </rPh>
    <phoneticPr fontId="1"/>
  </si>
  <si>
    <t>5kg未満</t>
    <rPh sb="3" eb="5">
      <t>ミマン</t>
    </rPh>
    <phoneticPr fontId="1"/>
  </si>
  <si>
    <t>5kg以上</t>
    <rPh sb="3" eb="5">
      <t>イジョウ</t>
    </rPh>
    <phoneticPr fontId="1"/>
  </si>
  <si>
    <t>12か月目</t>
    <rPh sb="3" eb="5">
      <t>ゲツメ</t>
    </rPh>
    <phoneticPr fontId="1"/>
  </si>
  <si>
    <t>推奨投与時期</t>
    <phoneticPr fontId="1"/>
  </si>
  <si>
    <t>ニルセビマブ200mg（要・保険者確認）</t>
    <phoneticPr fontId="1"/>
  </si>
  <si>
    <t>ニルセビマブ50mg</t>
    <phoneticPr fontId="1"/>
  </si>
  <si>
    <t>ニルセビマブ100mg</t>
    <phoneticPr fontId="1"/>
  </si>
  <si>
    <t>13ヶ月末</t>
    <rPh sb="3" eb="4">
      <t>ゲツ</t>
    </rPh>
    <rPh sb="4" eb="5">
      <t>マツ</t>
    </rPh>
    <phoneticPr fontId="1"/>
  </si>
  <si>
    <t>投与開始日</t>
    <rPh sb="0" eb="2">
      <t>トウヨ</t>
    </rPh>
    <rPh sb="2" eb="4">
      <t>カイシ</t>
    </rPh>
    <rPh sb="4" eb="5">
      <t>ビ</t>
    </rPh>
    <phoneticPr fontId="13"/>
  </si>
  <si>
    <t>ニルセビマブ
次の投与回数</t>
    <rPh sb="7" eb="8">
      <t>ツギ</t>
    </rPh>
    <rPh sb="9" eb="11">
      <t>トウヨ</t>
    </rPh>
    <rPh sb="11" eb="13">
      <t>カイスウカイス</t>
    </rPh>
    <phoneticPr fontId="1"/>
  </si>
  <si>
    <t>推奨投与時期頭</t>
    <rPh sb="0" eb="2">
      <t>スイショウ</t>
    </rPh>
    <rPh sb="2" eb="4">
      <t>トウヨ</t>
    </rPh>
    <rPh sb="4" eb="6">
      <t>ジキ</t>
    </rPh>
    <rPh sb="6" eb="7">
      <t>アタマ</t>
    </rPh>
    <phoneticPr fontId="1"/>
  </si>
  <si>
    <t>投与可能時期頭</t>
    <rPh sb="0" eb="2">
      <t>トウヨ</t>
    </rPh>
    <rPh sb="2" eb="4">
      <t>カノウ</t>
    </rPh>
    <rPh sb="4" eb="6">
      <t>ジキ</t>
    </rPh>
    <rPh sb="6" eb="7">
      <t>アタマ</t>
    </rPh>
    <phoneticPr fontId="1"/>
  </si>
  <si>
    <t>推奨＜可能
フラグ</t>
    <rPh sb="0" eb="2">
      <t>スイショウ</t>
    </rPh>
    <rPh sb="3" eb="5">
      <t>カノウ</t>
    </rPh>
    <phoneticPr fontId="1"/>
  </si>
  <si>
    <t>赤色の場合は、投与予定日を生年月日～投与可能期限までの日付に変更してください。</t>
    <rPh sb="0" eb="2">
      <t>アカイロ</t>
    </rPh>
    <rPh sb="3" eb="5">
      <t>バアイ</t>
    </rPh>
    <rPh sb="7" eb="9">
      <t>トウヨ</t>
    </rPh>
    <rPh sb="9" eb="11">
      <t>ヨテイ</t>
    </rPh>
    <rPh sb="11" eb="12">
      <t>ビ</t>
    </rPh>
    <rPh sb="13" eb="15">
      <t>セイネン</t>
    </rPh>
    <rPh sb="15" eb="17">
      <t>ガッピ</t>
    </rPh>
    <rPh sb="18" eb="20">
      <t>トウヨ</t>
    </rPh>
    <rPh sb="20" eb="22">
      <t>カノウ</t>
    </rPh>
    <rPh sb="22" eb="24">
      <t>キゲン</t>
    </rPh>
    <rPh sb="27" eb="29">
      <t>ヒヅケ</t>
    </rPh>
    <rPh sb="30" eb="32">
      <t>ヘンコウ</t>
    </rPh>
    <phoneticPr fontId="1"/>
  </si>
  <si>
    <t>P列「投与日月齢」が赤・緑の塗りつぶしとなる場合はN列「投与予定日」入力エラーです。</t>
    <rPh sb="1" eb="2">
      <t>レツ</t>
    </rPh>
    <rPh sb="3" eb="5">
      <t>トウヨ</t>
    </rPh>
    <rPh sb="5" eb="6">
      <t>ビ</t>
    </rPh>
    <rPh sb="6" eb="8">
      <t>ゲツレイ</t>
    </rPh>
    <rPh sb="10" eb="11">
      <t>アカ</t>
    </rPh>
    <rPh sb="12" eb="13">
      <t>ミドリ</t>
    </rPh>
    <rPh sb="14" eb="15">
      <t>ヌ</t>
    </rPh>
    <rPh sb="22" eb="24">
      <t>バアイ</t>
    </rPh>
    <rPh sb="26" eb="27">
      <t>レツ</t>
    </rPh>
    <rPh sb="28" eb="30">
      <t>トウヨ</t>
    </rPh>
    <rPh sb="30" eb="32">
      <t>ヨテイ</t>
    </rPh>
    <rPh sb="32" eb="33">
      <t>ビ</t>
    </rPh>
    <rPh sb="34" eb="36">
      <t>ニュウリョク</t>
    </rPh>
    <phoneticPr fontId="1"/>
  </si>
  <si>
    <t>注）2回目以降のシーズンの考え方は、地域の状況をふまえ保険者ともご確認ください。</t>
    <rPh sb="0" eb="1">
      <t>チュウ</t>
    </rPh>
    <phoneticPr fontId="1"/>
  </si>
  <si>
    <r>
      <t xml:space="preserve">投与可能期間
</t>
    </r>
    <r>
      <rPr>
        <b/>
        <sz val="10"/>
        <color rgb="FFFFFF00"/>
        <rFont val="Meiryo UI"/>
        <family val="3"/>
        <charset val="128"/>
      </rPr>
      <t>※1歳の誕生日を迎える前に2回目の投与を行う場合は
事前に地域の保険者へ投与の可否を確認</t>
    </r>
    <rPh sb="0" eb="2">
      <t>トウヨ</t>
    </rPh>
    <rPh sb="2" eb="4">
      <t>カノウ</t>
    </rPh>
    <rPh sb="4" eb="6">
      <t>キカン</t>
    </rPh>
    <rPh sb="9" eb="10">
      <t>サイ</t>
    </rPh>
    <rPh sb="11" eb="14">
      <t>タンジョウビ</t>
    </rPh>
    <rPh sb="15" eb="16">
      <t>ムカ</t>
    </rPh>
    <rPh sb="18" eb="19">
      <t>マエ</t>
    </rPh>
    <rPh sb="21" eb="23">
      <t>カイメ</t>
    </rPh>
    <rPh sb="24" eb="26">
      <t>トウヨ</t>
    </rPh>
    <rPh sb="27" eb="28">
      <t>オコナ</t>
    </rPh>
    <rPh sb="29" eb="31">
      <t>バアイ</t>
    </rPh>
    <rPh sb="33" eb="35">
      <t>ジゼン</t>
    </rPh>
    <rPh sb="36" eb="38">
      <t>チイキ</t>
    </rPh>
    <rPh sb="39" eb="42">
      <t>ホケンシャ</t>
    </rPh>
    <rPh sb="43" eb="45">
      <t>トウヨ</t>
    </rPh>
    <rPh sb="46" eb="48">
      <t>カヒ</t>
    </rPh>
    <rPh sb="49" eb="51">
      <t>カクニン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</si>
</sst>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_);[Red]\(0\)"/>
    <numFmt numFmtId="177" formatCode="yyyy&quot;年&quot;m&quot;月&quot;;@"/>
    <numFmt numFmtId="178" formatCode="0.0&quot;kg&quot;"/>
    <numFmt numFmtId="179" formatCode="[$-F800]dddd\,\ mmmm\ dd\,\ yyyy"/>
    <numFmt numFmtId="180" formatCode="yyyy/m/d;@"/>
  </numFmts>
  <fonts count="2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b/>
      <sz val="11"/>
      <color theme="0"/>
      <name val="Meiryo UI"/>
      <family val="3"/>
      <charset val="128"/>
    </font>
    <font>
      <sz val="10"/>
      <color rgb="FF006100"/>
      <name val="Meiryo UI"/>
      <family val="2"/>
      <charset val="128"/>
    </font>
    <font>
      <sz val="10"/>
      <color rgb="FF9C0006"/>
      <name val="Meiryo UI"/>
      <family val="2"/>
      <charset val="128"/>
    </font>
    <font>
      <sz val="12"/>
      <color theme="1"/>
      <name val="Meiryo UI"/>
      <family val="3"/>
      <charset val="128"/>
    </font>
    <font>
      <sz val="18"/>
      <color theme="1"/>
      <name val="Meiryo UI"/>
      <family val="3"/>
      <charset val="128"/>
    </font>
    <font>
      <sz val="11"/>
      <color rgb="FFFF0000"/>
      <name val="Meiryo UI"/>
      <family val="3"/>
      <charset val="128"/>
    </font>
    <font>
      <sz val="11"/>
      <color rgb="FF00B050"/>
      <name val="Meiryo UI"/>
      <family val="3"/>
      <charset val="128"/>
    </font>
    <font>
      <b/>
      <sz val="12"/>
      <color rgb="FFFF0000"/>
      <name val="Meiryo UI"/>
      <family val="3"/>
      <charset val="128"/>
    </font>
    <font>
      <sz val="11"/>
      <color rgb="FF0066FF"/>
      <name val="Meiryo UI"/>
      <family val="3"/>
      <charset val="128"/>
    </font>
    <font>
      <sz val="10"/>
      <color rgb="FF9C5700"/>
      <name val="Meiryo UI"/>
      <family val="2"/>
      <charset val="128"/>
    </font>
    <font>
      <b/>
      <sz val="8"/>
      <color theme="0"/>
      <name val="Meiryo UI"/>
      <family val="3"/>
      <charset val="128"/>
    </font>
    <font>
      <b/>
      <sz val="10"/>
      <color theme="0"/>
      <name val="Meiryo UI"/>
      <family val="3"/>
      <charset val="128"/>
    </font>
    <font>
      <sz val="24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sz val="11"/>
      <color rgb="FF001D35"/>
      <name val="Arial"/>
      <family val="2"/>
    </font>
    <font>
      <sz val="22"/>
      <color theme="1"/>
      <name val="Meiryo UI"/>
      <family val="3"/>
      <charset val="128"/>
    </font>
    <font>
      <b/>
      <sz val="10"/>
      <color rgb="FFFFFF00"/>
      <name val="Meiryo UI"/>
      <family val="3"/>
      <charset val="128"/>
    </font>
  </fonts>
  <fills count="1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19BFD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AFAF"/>
        <bgColor indexed="64"/>
      </patternFill>
    </fill>
    <fill>
      <patternFill patternType="solid">
        <fgColor rgb="FF8EFC74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5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</cellStyleXfs>
  <cellXfs count="82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>
      <alignment vertical="center"/>
    </xf>
    <xf numFmtId="14" fontId="2" fillId="0" borderId="1" xfId="0" applyNumberFormat="1" applyFont="1" applyBorder="1">
      <alignment vertical="center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>
      <alignment vertical="center"/>
    </xf>
    <xf numFmtId="0" fontId="4" fillId="2" borderId="1" xfId="0" applyFont="1" applyFill="1" applyBorder="1" applyAlignment="1">
      <alignment horizontal="left" vertical="center"/>
    </xf>
    <xf numFmtId="14" fontId="2" fillId="3" borderId="1" xfId="0" applyNumberFormat="1" applyFont="1" applyFill="1" applyBorder="1">
      <alignment vertical="center"/>
    </xf>
    <xf numFmtId="0" fontId="2" fillId="3" borderId="2" xfId="0" applyFont="1" applyFill="1" applyBorder="1">
      <alignment vertical="center"/>
    </xf>
    <xf numFmtId="0" fontId="4" fillId="2" borderId="4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2" fillId="0" borderId="4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3" xfId="0" applyFont="1" applyBorder="1">
      <alignment vertical="center"/>
    </xf>
    <xf numFmtId="0" fontId="2" fillId="3" borderId="1" xfId="0" applyFont="1" applyFill="1" applyBorder="1" applyAlignment="1">
      <alignment horizontal="left" vertical="center"/>
    </xf>
    <xf numFmtId="14" fontId="2" fillId="0" borderId="0" xfId="0" applyNumberFormat="1" applyFo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7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14" fontId="5" fillId="5" borderId="1" xfId="1" applyNumberFormat="1" applyBorder="1" applyAlignment="1">
      <alignment horizontal="center" vertical="center"/>
    </xf>
    <xf numFmtId="14" fontId="6" fillId="6" borderId="1" xfId="2" applyNumberFormat="1" applyBorder="1" applyAlignment="1">
      <alignment horizontal="center" vertical="center"/>
    </xf>
    <xf numFmtId="0" fontId="2" fillId="0" borderId="1" xfId="0" applyFont="1" applyBorder="1" applyAlignment="1">
      <alignment vertical="center" shrinkToFit="1"/>
    </xf>
    <xf numFmtId="176" fontId="2" fillId="0" borderId="1" xfId="0" applyNumberFormat="1" applyFont="1" applyBorder="1" applyAlignment="1">
      <alignment vertical="center" shrinkToFit="1"/>
    </xf>
    <xf numFmtId="14" fontId="2" fillId="3" borderId="1" xfId="0" applyNumberFormat="1" applyFont="1" applyFill="1" applyBorder="1" applyAlignment="1">
      <alignment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>
      <alignment vertical="center"/>
    </xf>
    <xf numFmtId="14" fontId="3" fillId="0" borderId="2" xfId="0" applyNumberFormat="1" applyFont="1" applyBorder="1">
      <alignment vertical="center"/>
    </xf>
    <xf numFmtId="0" fontId="3" fillId="0" borderId="2" xfId="0" applyFont="1" applyBorder="1">
      <alignment vertical="center"/>
    </xf>
    <xf numFmtId="0" fontId="8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14" fillId="2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5" fillId="5" borderId="1" xfId="1" applyNumberForma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177" fontId="2" fillId="0" borderId="1" xfId="0" applyNumberFormat="1" applyFont="1" applyBorder="1">
      <alignment vertical="center"/>
    </xf>
    <xf numFmtId="177" fontId="2" fillId="0" borderId="1" xfId="0" applyNumberFormat="1" applyFont="1" applyBorder="1" applyAlignment="1">
      <alignment vertical="center" wrapText="1"/>
    </xf>
    <xf numFmtId="14" fontId="2" fillId="0" borderId="1" xfId="0" applyNumberFormat="1" applyFont="1" applyBorder="1" applyAlignment="1">
      <alignment vertical="center" wrapText="1"/>
    </xf>
    <xf numFmtId="0" fontId="2" fillId="9" borderId="0" xfId="0" applyFont="1" applyFill="1">
      <alignment vertical="center"/>
    </xf>
    <xf numFmtId="0" fontId="18" fillId="0" borderId="0" xfId="0" applyFont="1">
      <alignment vertical="center"/>
    </xf>
    <xf numFmtId="0" fontId="2" fillId="0" borderId="1" xfId="0" applyFont="1" applyBorder="1" applyAlignment="1" applyProtection="1">
      <alignment vertical="center" wrapText="1"/>
      <protection locked="0"/>
    </xf>
    <xf numFmtId="178" fontId="2" fillId="0" borderId="1" xfId="0" applyNumberFormat="1" applyFont="1" applyBorder="1" applyAlignment="1" applyProtection="1">
      <alignment vertical="center" wrapText="1"/>
      <protection locked="0"/>
    </xf>
    <xf numFmtId="176" fontId="2" fillId="0" borderId="1" xfId="0" applyNumberFormat="1" applyFont="1" applyBorder="1" applyAlignment="1" applyProtection="1">
      <alignment vertical="center" shrinkToFit="1"/>
      <protection locked="0"/>
    </xf>
    <xf numFmtId="14" fontId="2" fillId="0" borderId="1" xfId="0" applyNumberFormat="1" applyFont="1" applyBorder="1" applyProtection="1">
      <alignment vertical="center"/>
      <protection locked="0"/>
    </xf>
    <xf numFmtId="0" fontId="2" fillId="0" borderId="1" xfId="0" applyFont="1" applyBorder="1" applyProtection="1">
      <alignment vertical="center"/>
      <protection locked="0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5" fillId="5" borderId="3" xfId="1" applyNumberFormat="1" applyBorder="1" applyAlignment="1">
      <alignment horizontal="center" vertical="center"/>
    </xf>
    <xf numFmtId="179" fontId="2" fillId="0" borderId="0" xfId="0" applyNumberFormat="1" applyFont="1">
      <alignment vertical="center"/>
    </xf>
    <xf numFmtId="14" fontId="2" fillId="3" borderId="1" xfId="0" applyNumberFormat="1" applyFont="1" applyFill="1" applyBorder="1" applyAlignment="1">
      <alignment horizontal="left" vertical="center" wrapText="1"/>
    </xf>
    <xf numFmtId="0" fontId="17" fillId="0" borderId="0" xfId="0" applyFont="1" applyAlignment="1">
      <alignment horizontal="right" vertical="center"/>
    </xf>
    <xf numFmtId="14" fontId="2" fillId="10" borderId="1" xfId="0" applyNumberFormat="1" applyFont="1" applyFill="1" applyBorder="1" applyProtection="1">
      <alignment vertical="center"/>
      <protection locked="0"/>
    </xf>
    <xf numFmtId="0" fontId="2" fillId="10" borderId="1" xfId="0" applyFont="1" applyFill="1" applyBorder="1" applyAlignment="1" applyProtection="1">
      <alignment horizontal="left" vertical="center" wrapText="1"/>
      <protection locked="0"/>
    </xf>
    <xf numFmtId="180" fontId="2" fillId="10" borderId="1" xfId="0" applyNumberFormat="1" applyFont="1" applyFill="1" applyBorder="1" applyProtection="1">
      <alignment vertical="center"/>
      <protection locked="0"/>
    </xf>
    <xf numFmtId="14" fontId="2" fillId="0" borderId="1" xfId="0" applyNumberFormat="1" applyFont="1" applyBorder="1" applyAlignment="1">
      <alignment horizontal="right" vertical="center" wrapText="1"/>
    </xf>
    <xf numFmtId="14" fontId="2" fillId="0" borderId="1" xfId="0" applyNumberFormat="1" applyFont="1" applyBorder="1" applyAlignment="1">
      <alignment horizontal="left" vertical="center" wrapText="1"/>
    </xf>
    <xf numFmtId="0" fontId="17" fillId="12" borderId="0" xfId="0" applyFont="1" applyFill="1">
      <alignment vertical="center"/>
    </xf>
    <xf numFmtId="0" fontId="17" fillId="11" borderId="0" xfId="0" applyFont="1" applyFill="1">
      <alignment vertical="center"/>
    </xf>
    <xf numFmtId="0" fontId="2" fillId="0" borderId="0" xfId="0" applyFont="1" applyProtection="1">
      <alignment vertical="center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17" fillId="11" borderId="0" xfId="0" applyFont="1" applyFill="1" applyProtection="1">
      <alignment vertical="center"/>
      <protection locked="0"/>
    </xf>
    <xf numFmtId="0" fontId="17" fillId="12" borderId="0" xfId="0" applyFont="1" applyFill="1" applyProtection="1">
      <alignment vertical="center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11" fillId="0" borderId="0" xfId="0" applyFont="1">
      <alignment vertical="center"/>
    </xf>
    <xf numFmtId="0" fontId="19" fillId="0" borderId="0" xfId="0" applyFont="1" applyAlignment="1">
      <alignment horizontal="left" vertical="center"/>
    </xf>
    <xf numFmtId="0" fontId="15" fillId="2" borderId="9" xfId="0" applyFont="1" applyFill="1" applyBorder="1" applyAlignment="1">
      <alignment horizontal="center" vertical="center" wrapText="1"/>
    </xf>
    <xf numFmtId="0" fontId="15" fillId="2" borderId="10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</cellXfs>
  <cellStyles count="3">
    <cellStyle name="悪い" xfId="2" builtinId="27"/>
    <cellStyle name="標準" xfId="0" builtinId="0"/>
    <cellStyle name="良い" xfId="1" builtinId="26"/>
  </cellStyles>
  <dxfs count="43">
    <dxf>
      <fill>
        <patternFill>
          <bgColor theme="0" tint="-0.24994659260841701"/>
        </patternFill>
      </fill>
    </dxf>
    <dxf>
      <fill>
        <patternFill>
          <bgColor rgb="FF0066FF"/>
        </patternFill>
      </fill>
    </dxf>
    <dxf>
      <fill>
        <patternFill>
          <bgColor rgb="FF66FF66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0066FF"/>
        </patternFill>
      </fill>
    </dxf>
    <dxf>
      <fill>
        <patternFill>
          <bgColor rgb="FF66FF66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0066FF"/>
        </patternFill>
      </fill>
    </dxf>
    <dxf>
      <fill>
        <patternFill>
          <bgColor rgb="FF66FF66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0066FF"/>
        </patternFill>
      </fill>
    </dxf>
    <dxf>
      <fill>
        <patternFill>
          <bgColor rgb="FF66FF66"/>
        </patternFill>
      </fill>
    </dxf>
    <dxf>
      <fill>
        <patternFill>
          <bgColor rgb="FFFF0000"/>
        </patternFill>
      </fill>
    </dxf>
    <dxf>
      <fill>
        <patternFill>
          <bgColor theme="0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66FF33"/>
        </patternFill>
      </fill>
    </dxf>
    <dxf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colors>
    <mruColors>
      <color rgb="FF8EFC74"/>
      <color rgb="FFFFAFAF"/>
      <color rgb="FF66FF33"/>
      <color rgb="FFFFFFCC"/>
      <color rgb="FFFFCCFF"/>
      <color rgb="FF0066FF"/>
      <color rgb="FFF19BFD"/>
      <color rgb="FF66FF66"/>
      <color rgb="FFF2DFD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6BEBCF-D1BC-47EB-8FBD-3E9B7E4F1E88}">
  <sheetPr>
    <pageSetUpPr fitToPage="1"/>
  </sheetPr>
  <dimension ref="A1:AG104"/>
  <sheetViews>
    <sheetView showGridLines="0" tabSelected="1" zoomScale="80" zoomScaleNormal="80" workbookViewId="0">
      <pane ySplit="4" topLeftCell="A5" activePane="bottomLeft" state="frozen"/>
      <selection pane="bottomLeft" activeCell="C8" sqref="C8"/>
    </sheetView>
  </sheetViews>
  <sheetFormatPr baseColWidth="10" defaultColWidth="9" defaultRowHeight="16"/>
  <cols>
    <col min="1" max="1" width="5.5" style="1" customWidth="1"/>
    <col min="2" max="2" width="11.1640625" style="1" customWidth="1"/>
    <col min="3" max="3" width="15.1640625" style="1" bestFit="1" customWidth="1"/>
    <col min="4" max="4" width="10.5" style="1" bestFit="1" customWidth="1"/>
    <col min="5" max="5" width="25.6640625" style="1" customWidth="1"/>
    <col min="6" max="6" width="16.1640625" style="1" customWidth="1"/>
    <col min="7" max="7" width="16.6640625" style="1" customWidth="1"/>
    <col min="8" max="8" width="10.6640625" style="1" customWidth="1"/>
    <col min="9" max="12" width="13.6640625" style="1" customWidth="1"/>
    <col min="13" max="13" width="53.5" style="1" customWidth="1"/>
    <col min="14" max="14" width="16.1640625" style="64" customWidth="1"/>
    <col min="15" max="15" width="44.1640625" style="1" customWidth="1"/>
    <col min="16" max="16" width="11.1640625" style="1" customWidth="1"/>
    <col min="17" max="17" width="11.83203125" style="64" customWidth="1"/>
    <col min="18" max="18" width="21.33203125" style="64" customWidth="1"/>
    <col min="19" max="19" width="16.1640625" style="64" customWidth="1"/>
    <col min="20" max="20" width="23.1640625" style="64" customWidth="1"/>
    <col min="21" max="24" width="23.5" style="1" hidden="1" customWidth="1"/>
    <col min="25" max="30" width="15.1640625" style="1" hidden="1" customWidth="1"/>
    <col min="31" max="31" width="79.1640625" style="1" hidden="1" customWidth="1"/>
    <col min="32" max="32" width="27.1640625" style="1" hidden="1" customWidth="1"/>
    <col min="33" max="33" width="16" style="1" hidden="1" customWidth="1"/>
    <col min="34" max="16384" width="9" style="1"/>
  </cols>
  <sheetData>
    <row r="1" spans="1:33" ht="30">
      <c r="A1" s="70" t="s">
        <v>114</v>
      </c>
      <c r="B1" s="70"/>
      <c r="C1" s="70"/>
      <c r="D1" s="70"/>
      <c r="E1" s="70"/>
      <c r="H1" s="73" t="s">
        <v>117</v>
      </c>
      <c r="I1" s="74"/>
      <c r="J1" s="75"/>
      <c r="K1" s="53">
        <v>5</v>
      </c>
      <c r="L1" s="2" t="s">
        <v>116</v>
      </c>
      <c r="O1" s="56" t="s">
        <v>155</v>
      </c>
      <c r="P1" s="63" t="s">
        <v>154</v>
      </c>
      <c r="Q1" s="66"/>
      <c r="R1" s="66"/>
      <c r="S1" s="66"/>
      <c r="T1" s="66"/>
      <c r="AE1" s="34"/>
    </row>
    <row r="2" spans="1:33" ht="30.5" customHeight="1">
      <c r="A2" s="22" t="s">
        <v>28</v>
      </c>
      <c r="M2" s="1" t="str">
        <f>IF(N5="","",IF(AND(N5&lt;=EDATE(I5,$K$1),I5&gt;=-N5),"Y",""))</f>
        <v/>
      </c>
      <c r="P2" s="62" t="str">
        <f>"緑色の場合は、投与予定日をK1のセルを参照し、前回投与日より"&amp;$K$1&amp;"ヶ月以上空けてください。"</f>
        <v>緑色の場合は、投与予定日をK1のセルを参照し、前回投与日より5ヶ月以上空けてください。</v>
      </c>
      <c r="Q2" s="67"/>
      <c r="R2" s="67"/>
      <c r="S2" s="67"/>
      <c r="T2" s="67"/>
    </row>
    <row r="3" spans="1:33" ht="38.25" customHeight="1">
      <c r="A3" s="69" t="s">
        <v>156</v>
      </c>
      <c r="I3" s="71" t="s">
        <v>118</v>
      </c>
      <c r="J3" s="72"/>
      <c r="K3" s="71" t="s">
        <v>119</v>
      </c>
      <c r="L3" s="72"/>
      <c r="U3" s="45"/>
      <c r="V3" s="45"/>
      <c r="W3" s="45"/>
      <c r="X3" s="45"/>
      <c r="Y3" s="45"/>
      <c r="Z3" s="45"/>
      <c r="AA3" s="45"/>
      <c r="AB3" s="45"/>
      <c r="AC3" s="45"/>
      <c r="AD3" s="45"/>
      <c r="AE3" s="45"/>
      <c r="AF3" s="45"/>
      <c r="AG3" s="45"/>
    </row>
    <row r="4" spans="1:33" ht="44.25" customHeight="1">
      <c r="A4" s="6" t="s">
        <v>16</v>
      </c>
      <c r="B4" s="17" t="s">
        <v>0</v>
      </c>
      <c r="C4" s="17" t="s">
        <v>2</v>
      </c>
      <c r="D4" s="18" t="s">
        <v>6</v>
      </c>
      <c r="E4" s="17" t="s">
        <v>5</v>
      </c>
      <c r="F4" s="17" t="s">
        <v>64</v>
      </c>
      <c r="G4" s="18" t="s">
        <v>150</v>
      </c>
      <c r="H4" s="18" t="s">
        <v>115</v>
      </c>
      <c r="I4" s="38" t="s">
        <v>149</v>
      </c>
      <c r="J4" s="38" t="s">
        <v>26</v>
      </c>
      <c r="K4" s="38" t="s">
        <v>149</v>
      </c>
      <c r="L4" s="38" t="s">
        <v>26</v>
      </c>
      <c r="M4" s="18" t="s">
        <v>157</v>
      </c>
      <c r="N4" s="65" t="s">
        <v>40</v>
      </c>
      <c r="O4" s="18" t="s">
        <v>131</v>
      </c>
      <c r="P4" s="19" t="s">
        <v>20</v>
      </c>
      <c r="Q4" s="68" t="s">
        <v>65</v>
      </c>
      <c r="R4" s="68" t="s">
        <v>7</v>
      </c>
      <c r="S4" s="68" t="s">
        <v>23</v>
      </c>
      <c r="T4" s="68" t="s">
        <v>22</v>
      </c>
      <c r="U4" s="18" t="s">
        <v>143</v>
      </c>
      <c r="V4" s="18" t="s">
        <v>148</v>
      </c>
      <c r="W4" s="18" t="s">
        <v>137</v>
      </c>
      <c r="X4" s="18" t="s">
        <v>136</v>
      </c>
      <c r="Y4" s="18" t="s">
        <v>135</v>
      </c>
      <c r="Z4" s="18" t="s">
        <v>152</v>
      </c>
      <c r="AA4" s="18" t="s">
        <v>151</v>
      </c>
      <c r="AB4" s="18" t="s">
        <v>153</v>
      </c>
      <c r="AC4" s="18" t="s">
        <v>139</v>
      </c>
      <c r="AD4" s="18" t="s">
        <v>138</v>
      </c>
      <c r="AE4" s="18" t="s">
        <v>144</v>
      </c>
      <c r="AF4" s="17" t="s">
        <v>59</v>
      </c>
      <c r="AG4" s="17" t="s">
        <v>25</v>
      </c>
    </row>
    <row r="5" spans="1:33" ht="31.5" customHeight="1">
      <c r="A5" s="2">
        <v>1</v>
      </c>
      <c r="B5" s="49"/>
      <c r="C5" s="50">
        <v>45353</v>
      </c>
      <c r="D5" s="51"/>
      <c r="E5" s="47" t="s">
        <v>14</v>
      </c>
      <c r="F5" s="47"/>
      <c r="G5" s="52" t="s">
        <v>133</v>
      </c>
      <c r="H5" s="48" t="s">
        <v>142</v>
      </c>
      <c r="I5" s="57">
        <v>45356</v>
      </c>
      <c r="J5" s="58" t="s">
        <v>27</v>
      </c>
      <c r="K5" s="59"/>
      <c r="L5" s="58"/>
      <c r="M5" s="44" t="str">
        <f t="shared" ref="M5:M36" si="0">IFERROR(IF(E5="24カ月齢以下のパリビズマブ新規適応5疾患","投与不可",IF(OR(C5="",G5="",E5=""),"",AF5&amp;CHAR(10)&amp;AE5)),"")</f>
        <v>2024/09/01～2026/04/01
　(推奨投与時期 2025/03～2025/04)</v>
      </c>
      <c r="N5" s="50">
        <v>45720</v>
      </c>
      <c r="O5" s="7" t="str">
        <f t="shared" ref="O5:O36" si="1">IFERROR(IF(OR(LEFT(M5,4)="投与不可",E5="24カ月齢以下のパリビズマブ新規適応5疾患"),"投与不可",IF(OR(C5="",G5="",E5="",N5=""),"",IF(Y5="×","投与不可",IF(I5="",VLOOKUP(AD5,投与量,2,FALSE),"ニルセビマブ200mg")))),"")</f>
        <v>ニルセビマブ200mg</v>
      </c>
      <c r="P5" s="8">
        <f t="shared" ref="P5:P36" si="2">IF(N5="","",DATEDIF(C5,N5,"M"))</f>
        <v>12</v>
      </c>
      <c r="Q5" s="50"/>
      <c r="R5" s="47"/>
      <c r="S5" s="51"/>
      <c r="T5" s="47"/>
      <c r="U5" s="61">
        <f t="shared" ref="U5:U36" si="3">EDATE(C5,12)</f>
        <v>45718</v>
      </c>
      <c r="V5" s="61">
        <f t="shared" ref="V5:V36" si="4">EOMONTH(C5,13)</f>
        <v>45777</v>
      </c>
      <c r="W5" s="61">
        <f t="shared" ref="W5:W36" si="5">EDATE(I5,$K$1)</f>
        <v>45509</v>
      </c>
      <c r="X5" s="41" t="str">
        <f>IFERROR(IF(AND(U5&lt;=W5,W5&lt;=V5),"期間内","期間外"),"")</f>
        <v>期間外</v>
      </c>
      <c r="Y5" s="4" t="str">
        <f t="shared" ref="Y5:Y36" si="6">IFERROR(IF(OR(NOT(K5=""),G5="3回目",E5="24カ月齢以下のパリビズマブ新規適応5疾患",AND(OR(E5="在胎期間28週以下の早産12カ月齢以下の児",E5="在胎期間29週～35週の早産6カ月齢以下の児"),OR(NOT(I5=""),G5="2回目"))),"×",""),"")</f>
        <v/>
      </c>
      <c r="Z5" s="16">
        <f t="shared" ref="Z5:Z36" si="7">IF(I5="",C5,EDATE(I5,$K$1+1))</f>
        <v>45540</v>
      </c>
      <c r="AA5" s="60">
        <f t="shared" ref="AA5:AA36" si="8">IF(X5="期間外",EOMONTH(U5,0),EOMONTH(I5,$K$1))</f>
        <v>45747</v>
      </c>
      <c r="AB5" s="4" t="str">
        <f>IF(Z5&lt;=AA5,"","×")</f>
        <v/>
      </c>
      <c r="AC5" s="4">
        <f t="shared" ref="AC5:AC36" si="9">IFERROR(IF(C5="","",DATEDIF(C5,N5,"Y")),"")</f>
        <v>1</v>
      </c>
      <c r="AD5" s="46" t="str">
        <f t="shared" ref="AD5:AD36" si="10">IFERROR(IF(C5="","",IF(AC5=0,H5,"1歳以上")),"")</f>
        <v>1歳以上</v>
      </c>
      <c r="AE5" s="7" t="str">
        <f t="shared" ref="AE5:AE36" si="11">IFERROR(IF(Y5="×","",IF(OR(C5="",G5="1回目",G5="",G5="3回目"),"",IF(AND(I5="",G5="2回目"),"",IF(AB5="×","",IF(X5="期間外","　(推奨投与時期 "&amp;TEXT(U5,"YYYY/MM")&amp;"～"&amp;TEXT(V5,"YYYY/MM")&amp;")","　(推奨投与時期 "&amp;TEXT(EDATE(I5,$K$1),"YYYY/MM")&amp;"～"&amp;TEXT(EOMONTH(I5,$K$1+1),"YYYY/MM")&amp;")"))))),"")</f>
        <v>　(推奨投与時期 2025/03～2025/04)</v>
      </c>
      <c r="AF5" s="55" t="str">
        <f t="shared" ref="AF5:AF36" si="12">IFERROR(IF(OR(C5="",G5=""),"",IF(Y5="×","投与不可",IF(I5="",TEXT(C5,"yyyy/mm/dd")&amp;"～"&amp;TEXT(EDATE(C5,VLOOKUP(E5,期間末日,2,FALSE))-1,"yyyy/mm/dd"),TEXT(EOMONTH(I5,$K$1)+1,"yyyy/mm/dd")&amp;"～"&amp;TEXT(EDATE(C5,VLOOKUP(E5,期間末日,2,FALSE))-1,"yyyy/mm/dd")))),"")</f>
        <v>2024/09/01～2026/04/01</v>
      </c>
      <c r="AG5" s="54">
        <f t="shared" ref="AG5:AG36" si="13">IFERROR(IF(C5="","",EDATE(C5,VLOOKUP(E5,期間末日,2,FALSE))-1),"")</f>
        <v>46113</v>
      </c>
    </row>
    <row r="6" spans="1:33" ht="31.5" customHeight="1">
      <c r="A6" s="2">
        <v>2</v>
      </c>
      <c r="B6" s="49"/>
      <c r="C6" s="50"/>
      <c r="D6" s="51"/>
      <c r="E6" s="47"/>
      <c r="F6" s="47"/>
      <c r="G6" s="52"/>
      <c r="H6" s="48"/>
      <c r="I6" s="57"/>
      <c r="J6" s="58"/>
      <c r="K6" s="59"/>
      <c r="L6" s="58"/>
      <c r="M6" s="44"/>
      <c r="N6" s="50"/>
      <c r="O6" s="7" t="str">
        <f t="shared" si="1"/>
        <v/>
      </c>
      <c r="P6" s="8" t="str">
        <f t="shared" si="2"/>
        <v/>
      </c>
      <c r="Q6" s="50"/>
      <c r="R6" s="47"/>
      <c r="S6" s="51"/>
      <c r="T6" s="47"/>
      <c r="U6" s="61">
        <f t="shared" si="3"/>
        <v>366</v>
      </c>
      <c r="V6" s="61">
        <f t="shared" si="4"/>
        <v>425</v>
      </c>
      <c r="W6" s="61">
        <f t="shared" si="5"/>
        <v>152</v>
      </c>
      <c r="X6" s="41" t="str">
        <f t="shared" ref="X6:X7" si="14">IFERROR(IF(AND(U6&lt;=W6,W6&lt;=V6),"期間内","期間外"),"")</f>
        <v>期間外</v>
      </c>
      <c r="Y6" s="4" t="str">
        <f t="shared" si="6"/>
        <v/>
      </c>
      <c r="Z6" s="16">
        <f t="shared" si="7"/>
        <v>0</v>
      </c>
      <c r="AA6" s="60">
        <f t="shared" si="8"/>
        <v>366</v>
      </c>
      <c r="AB6" s="4" t="str">
        <f t="shared" ref="AB6:AB69" si="15">IF(Z6&lt;=AA6,"","×")</f>
        <v/>
      </c>
      <c r="AC6" s="4" t="str">
        <f t="shared" si="9"/>
        <v/>
      </c>
      <c r="AD6" s="46" t="str">
        <f t="shared" si="10"/>
        <v/>
      </c>
      <c r="AE6" s="7" t="str">
        <f t="shared" si="11"/>
        <v/>
      </c>
      <c r="AF6" s="55" t="str">
        <f t="shared" si="12"/>
        <v/>
      </c>
      <c r="AG6" s="54" t="str">
        <f t="shared" si="13"/>
        <v/>
      </c>
    </row>
    <row r="7" spans="1:33" ht="31.5" customHeight="1">
      <c r="A7" s="2">
        <v>3</v>
      </c>
      <c r="B7" s="49"/>
      <c r="C7" s="50"/>
      <c r="D7" s="51"/>
      <c r="E7" s="47"/>
      <c r="F7" s="47"/>
      <c r="G7" s="52"/>
      <c r="H7" s="48"/>
      <c r="I7" s="57"/>
      <c r="J7" s="58"/>
      <c r="K7" s="59"/>
      <c r="L7" s="58"/>
      <c r="M7" s="44" t="str">
        <f t="shared" si="0"/>
        <v/>
      </c>
      <c r="N7" s="50"/>
      <c r="O7" s="7" t="str">
        <f t="shared" si="1"/>
        <v/>
      </c>
      <c r="P7" s="8" t="str">
        <f t="shared" si="2"/>
        <v/>
      </c>
      <c r="Q7" s="50"/>
      <c r="R7" s="47"/>
      <c r="S7" s="51"/>
      <c r="T7" s="47"/>
      <c r="U7" s="61">
        <f t="shared" si="3"/>
        <v>366</v>
      </c>
      <c r="V7" s="61">
        <f t="shared" si="4"/>
        <v>425</v>
      </c>
      <c r="W7" s="61">
        <f t="shared" si="5"/>
        <v>152</v>
      </c>
      <c r="X7" s="41" t="str">
        <f t="shared" si="14"/>
        <v>期間外</v>
      </c>
      <c r="Y7" s="4" t="str">
        <f t="shared" si="6"/>
        <v/>
      </c>
      <c r="Z7" s="16">
        <f t="shared" si="7"/>
        <v>0</v>
      </c>
      <c r="AA7" s="60">
        <f t="shared" si="8"/>
        <v>366</v>
      </c>
      <c r="AB7" s="4" t="str">
        <f t="shared" si="15"/>
        <v/>
      </c>
      <c r="AC7" s="4" t="str">
        <f t="shared" si="9"/>
        <v/>
      </c>
      <c r="AD7" s="46" t="str">
        <f t="shared" si="10"/>
        <v/>
      </c>
      <c r="AE7" s="7" t="str">
        <f t="shared" si="11"/>
        <v/>
      </c>
      <c r="AF7" s="55" t="str">
        <f t="shared" si="12"/>
        <v/>
      </c>
      <c r="AG7" s="54" t="str">
        <f t="shared" si="13"/>
        <v/>
      </c>
    </row>
    <row r="8" spans="1:33" ht="31.5" customHeight="1">
      <c r="A8" s="2">
        <v>4</v>
      </c>
      <c r="B8" s="49"/>
      <c r="C8" s="50"/>
      <c r="D8" s="51"/>
      <c r="E8" s="47"/>
      <c r="F8" s="47"/>
      <c r="G8" s="52"/>
      <c r="H8" s="48"/>
      <c r="I8" s="57"/>
      <c r="J8" s="58"/>
      <c r="K8" s="59"/>
      <c r="L8" s="58"/>
      <c r="M8" s="44" t="str">
        <f t="shared" si="0"/>
        <v/>
      </c>
      <c r="N8" s="50"/>
      <c r="O8" s="7" t="str">
        <f t="shared" si="1"/>
        <v/>
      </c>
      <c r="P8" s="8" t="str">
        <f t="shared" si="2"/>
        <v/>
      </c>
      <c r="Q8" s="50"/>
      <c r="R8" s="47"/>
      <c r="S8" s="51"/>
      <c r="T8" s="47"/>
      <c r="U8" s="61">
        <f t="shared" si="3"/>
        <v>366</v>
      </c>
      <c r="V8" s="61">
        <f t="shared" si="4"/>
        <v>425</v>
      </c>
      <c r="W8" s="61">
        <f t="shared" si="5"/>
        <v>152</v>
      </c>
      <c r="X8" s="41" t="str">
        <f t="shared" ref="X8:X71" si="16">IFERROR(IF(AND(U8&lt;=W8,W8&lt;=V8),"期間内","期間外"),"")</f>
        <v>期間外</v>
      </c>
      <c r="Y8" s="4" t="str">
        <f t="shared" si="6"/>
        <v/>
      </c>
      <c r="Z8" s="16">
        <f t="shared" si="7"/>
        <v>0</v>
      </c>
      <c r="AA8" s="60">
        <f t="shared" si="8"/>
        <v>366</v>
      </c>
      <c r="AB8" s="4" t="str">
        <f t="shared" si="15"/>
        <v/>
      </c>
      <c r="AC8" s="4" t="str">
        <f t="shared" si="9"/>
        <v/>
      </c>
      <c r="AD8" s="46" t="str">
        <f t="shared" si="10"/>
        <v/>
      </c>
      <c r="AE8" s="7" t="str">
        <f t="shared" si="11"/>
        <v/>
      </c>
      <c r="AF8" s="55" t="str">
        <f t="shared" si="12"/>
        <v/>
      </c>
      <c r="AG8" s="54" t="str">
        <f t="shared" si="13"/>
        <v/>
      </c>
    </row>
    <row r="9" spans="1:33" ht="31.5" customHeight="1">
      <c r="A9" s="2">
        <v>5</v>
      </c>
      <c r="B9" s="49"/>
      <c r="C9" s="50"/>
      <c r="D9" s="51"/>
      <c r="E9" s="47"/>
      <c r="F9" s="47"/>
      <c r="G9" s="52"/>
      <c r="H9" s="48"/>
      <c r="I9" s="57"/>
      <c r="J9" s="58"/>
      <c r="K9" s="59"/>
      <c r="L9" s="58"/>
      <c r="M9" s="44" t="str">
        <f t="shared" si="0"/>
        <v/>
      </c>
      <c r="N9" s="50"/>
      <c r="O9" s="7" t="str">
        <f t="shared" si="1"/>
        <v/>
      </c>
      <c r="P9" s="8" t="str">
        <f t="shared" si="2"/>
        <v/>
      </c>
      <c r="Q9" s="50"/>
      <c r="R9" s="47"/>
      <c r="S9" s="51"/>
      <c r="T9" s="47"/>
      <c r="U9" s="61">
        <f t="shared" si="3"/>
        <v>366</v>
      </c>
      <c r="V9" s="61">
        <f t="shared" si="4"/>
        <v>425</v>
      </c>
      <c r="W9" s="61">
        <f t="shared" si="5"/>
        <v>152</v>
      </c>
      <c r="X9" s="41" t="str">
        <f t="shared" si="16"/>
        <v>期間外</v>
      </c>
      <c r="Y9" s="4" t="str">
        <f t="shared" si="6"/>
        <v/>
      </c>
      <c r="Z9" s="16">
        <f t="shared" si="7"/>
        <v>0</v>
      </c>
      <c r="AA9" s="60">
        <f t="shared" si="8"/>
        <v>366</v>
      </c>
      <c r="AB9" s="4" t="str">
        <f t="shared" si="15"/>
        <v/>
      </c>
      <c r="AC9" s="4" t="str">
        <f t="shared" si="9"/>
        <v/>
      </c>
      <c r="AD9" s="46" t="str">
        <f t="shared" si="10"/>
        <v/>
      </c>
      <c r="AE9" s="7" t="str">
        <f t="shared" si="11"/>
        <v/>
      </c>
      <c r="AF9" s="55" t="str">
        <f t="shared" si="12"/>
        <v/>
      </c>
      <c r="AG9" s="54" t="str">
        <f t="shared" si="13"/>
        <v/>
      </c>
    </row>
    <row r="10" spans="1:33" ht="31.5" customHeight="1">
      <c r="A10" s="2">
        <v>6</v>
      </c>
      <c r="B10" s="49"/>
      <c r="C10" s="50"/>
      <c r="D10" s="51"/>
      <c r="E10" s="47"/>
      <c r="F10" s="47"/>
      <c r="G10" s="52"/>
      <c r="H10" s="48"/>
      <c r="I10" s="57"/>
      <c r="J10" s="58"/>
      <c r="K10" s="59"/>
      <c r="L10" s="58"/>
      <c r="M10" s="44" t="str">
        <f t="shared" si="0"/>
        <v/>
      </c>
      <c r="N10" s="50"/>
      <c r="O10" s="7" t="str">
        <f t="shared" si="1"/>
        <v/>
      </c>
      <c r="P10" s="8" t="str">
        <f t="shared" si="2"/>
        <v/>
      </c>
      <c r="Q10" s="50"/>
      <c r="R10" s="47"/>
      <c r="S10" s="51"/>
      <c r="T10" s="47"/>
      <c r="U10" s="61">
        <f t="shared" si="3"/>
        <v>366</v>
      </c>
      <c r="V10" s="61">
        <f t="shared" si="4"/>
        <v>425</v>
      </c>
      <c r="W10" s="61">
        <f t="shared" si="5"/>
        <v>152</v>
      </c>
      <c r="X10" s="41" t="str">
        <f>IFERROR(IF(AND(U10&lt;=W10,W10&lt;=V10),"期間内","期間外"),"")</f>
        <v>期間外</v>
      </c>
      <c r="Y10" s="4" t="str">
        <f t="shared" si="6"/>
        <v/>
      </c>
      <c r="Z10" s="16">
        <f t="shared" si="7"/>
        <v>0</v>
      </c>
      <c r="AA10" s="60">
        <f t="shared" si="8"/>
        <v>366</v>
      </c>
      <c r="AB10" s="4" t="str">
        <f t="shared" si="15"/>
        <v/>
      </c>
      <c r="AC10" s="4" t="str">
        <f t="shared" si="9"/>
        <v/>
      </c>
      <c r="AD10" s="46" t="str">
        <f t="shared" si="10"/>
        <v/>
      </c>
      <c r="AE10" s="7" t="str">
        <f t="shared" si="11"/>
        <v/>
      </c>
      <c r="AF10" s="55" t="str">
        <f t="shared" si="12"/>
        <v/>
      </c>
      <c r="AG10" s="54" t="str">
        <f t="shared" si="13"/>
        <v/>
      </c>
    </row>
    <row r="11" spans="1:33" ht="31.5" customHeight="1">
      <c r="A11" s="2">
        <v>7</v>
      </c>
      <c r="B11" s="49"/>
      <c r="C11" s="50"/>
      <c r="D11" s="51"/>
      <c r="E11" s="47"/>
      <c r="F11" s="47"/>
      <c r="G11" s="52"/>
      <c r="H11" s="48"/>
      <c r="I11" s="57"/>
      <c r="J11" s="58"/>
      <c r="K11" s="59"/>
      <c r="L11" s="58"/>
      <c r="M11" s="44" t="str">
        <f t="shared" si="0"/>
        <v/>
      </c>
      <c r="N11" s="50"/>
      <c r="O11" s="7" t="str">
        <f t="shared" si="1"/>
        <v/>
      </c>
      <c r="P11" s="8" t="str">
        <f t="shared" si="2"/>
        <v/>
      </c>
      <c r="Q11" s="50"/>
      <c r="R11" s="47"/>
      <c r="S11" s="51"/>
      <c r="T11" s="47"/>
      <c r="U11" s="61">
        <f t="shared" si="3"/>
        <v>366</v>
      </c>
      <c r="V11" s="61">
        <f t="shared" si="4"/>
        <v>425</v>
      </c>
      <c r="W11" s="61">
        <f t="shared" si="5"/>
        <v>152</v>
      </c>
      <c r="X11" s="41" t="str">
        <f t="shared" si="16"/>
        <v>期間外</v>
      </c>
      <c r="Y11" s="4" t="str">
        <f t="shared" si="6"/>
        <v/>
      </c>
      <c r="Z11" s="16">
        <f t="shared" si="7"/>
        <v>0</v>
      </c>
      <c r="AA11" s="60">
        <f t="shared" si="8"/>
        <v>366</v>
      </c>
      <c r="AB11" s="4" t="str">
        <f t="shared" si="15"/>
        <v/>
      </c>
      <c r="AC11" s="4" t="str">
        <f t="shared" si="9"/>
        <v/>
      </c>
      <c r="AD11" s="46" t="str">
        <f t="shared" si="10"/>
        <v/>
      </c>
      <c r="AE11" s="7" t="str">
        <f t="shared" si="11"/>
        <v/>
      </c>
      <c r="AF11" s="55" t="str">
        <f t="shared" si="12"/>
        <v/>
      </c>
      <c r="AG11" s="54" t="str">
        <f t="shared" si="13"/>
        <v/>
      </c>
    </row>
    <row r="12" spans="1:33" ht="31.5" customHeight="1">
      <c r="A12" s="2">
        <v>8</v>
      </c>
      <c r="B12" s="49"/>
      <c r="C12" s="50"/>
      <c r="D12" s="51"/>
      <c r="E12" s="47"/>
      <c r="F12" s="47"/>
      <c r="G12" s="52"/>
      <c r="H12" s="48"/>
      <c r="I12" s="57"/>
      <c r="J12" s="58"/>
      <c r="K12" s="59"/>
      <c r="L12" s="58"/>
      <c r="M12" s="44" t="str">
        <f t="shared" si="0"/>
        <v/>
      </c>
      <c r="N12" s="50"/>
      <c r="O12" s="7" t="str">
        <f t="shared" si="1"/>
        <v/>
      </c>
      <c r="P12" s="8" t="str">
        <f t="shared" si="2"/>
        <v/>
      </c>
      <c r="Q12" s="50"/>
      <c r="R12" s="47"/>
      <c r="S12" s="51"/>
      <c r="T12" s="47"/>
      <c r="U12" s="61">
        <f t="shared" si="3"/>
        <v>366</v>
      </c>
      <c r="V12" s="61">
        <f t="shared" si="4"/>
        <v>425</v>
      </c>
      <c r="W12" s="61">
        <f t="shared" si="5"/>
        <v>152</v>
      </c>
      <c r="X12" s="41" t="str">
        <f>IFERROR(IF(AND(U12&lt;=W12,W12&lt;=V12),"期間内","期間外"),"")</f>
        <v>期間外</v>
      </c>
      <c r="Y12" s="4" t="str">
        <f t="shared" si="6"/>
        <v/>
      </c>
      <c r="Z12" s="16">
        <f t="shared" si="7"/>
        <v>0</v>
      </c>
      <c r="AA12" s="60">
        <f t="shared" si="8"/>
        <v>366</v>
      </c>
      <c r="AB12" s="4" t="str">
        <f t="shared" si="15"/>
        <v/>
      </c>
      <c r="AC12" s="4" t="str">
        <f t="shared" si="9"/>
        <v/>
      </c>
      <c r="AD12" s="46" t="str">
        <f t="shared" si="10"/>
        <v/>
      </c>
      <c r="AE12" s="7" t="str">
        <f t="shared" si="11"/>
        <v/>
      </c>
      <c r="AF12" s="55" t="str">
        <f t="shared" si="12"/>
        <v/>
      </c>
      <c r="AG12" s="54" t="str">
        <f t="shared" si="13"/>
        <v/>
      </c>
    </row>
    <row r="13" spans="1:33" ht="31.5" customHeight="1">
      <c r="A13" s="2">
        <v>9</v>
      </c>
      <c r="B13" s="49"/>
      <c r="C13" s="50"/>
      <c r="D13" s="51"/>
      <c r="E13" s="47"/>
      <c r="F13" s="47"/>
      <c r="G13" s="52"/>
      <c r="H13" s="48"/>
      <c r="I13" s="57"/>
      <c r="J13" s="58"/>
      <c r="K13" s="59"/>
      <c r="L13" s="58"/>
      <c r="M13" s="44" t="str">
        <f t="shared" si="0"/>
        <v/>
      </c>
      <c r="N13" s="50"/>
      <c r="O13" s="7" t="str">
        <f t="shared" si="1"/>
        <v/>
      </c>
      <c r="P13" s="8" t="str">
        <f t="shared" si="2"/>
        <v/>
      </c>
      <c r="Q13" s="50"/>
      <c r="R13" s="47"/>
      <c r="S13" s="51"/>
      <c r="T13" s="47"/>
      <c r="U13" s="61">
        <f t="shared" si="3"/>
        <v>366</v>
      </c>
      <c r="V13" s="61">
        <f t="shared" si="4"/>
        <v>425</v>
      </c>
      <c r="W13" s="61">
        <f t="shared" si="5"/>
        <v>152</v>
      </c>
      <c r="X13" s="41" t="str">
        <f t="shared" si="16"/>
        <v>期間外</v>
      </c>
      <c r="Y13" s="4" t="str">
        <f t="shared" si="6"/>
        <v/>
      </c>
      <c r="Z13" s="16">
        <f t="shared" si="7"/>
        <v>0</v>
      </c>
      <c r="AA13" s="60">
        <f t="shared" si="8"/>
        <v>366</v>
      </c>
      <c r="AB13" s="4" t="str">
        <f t="shared" si="15"/>
        <v/>
      </c>
      <c r="AC13" s="4" t="str">
        <f t="shared" si="9"/>
        <v/>
      </c>
      <c r="AD13" s="46" t="str">
        <f t="shared" si="10"/>
        <v/>
      </c>
      <c r="AE13" s="7" t="str">
        <f t="shared" si="11"/>
        <v/>
      </c>
      <c r="AF13" s="55" t="str">
        <f t="shared" si="12"/>
        <v/>
      </c>
      <c r="AG13" s="54" t="str">
        <f t="shared" si="13"/>
        <v/>
      </c>
    </row>
    <row r="14" spans="1:33" ht="31.5" customHeight="1">
      <c r="A14" s="2">
        <v>10</v>
      </c>
      <c r="B14" s="49"/>
      <c r="C14" s="50"/>
      <c r="D14" s="51"/>
      <c r="E14" s="47"/>
      <c r="F14" s="47"/>
      <c r="G14" s="52"/>
      <c r="H14" s="48"/>
      <c r="I14" s="57"/>
      <c r="J14" s="58"/>
      <c r="K14" s="59"/>
      <c r="L14" s="58"/>
      <c r="M14" s="44" t="str">
        <f t="shared" si="0"/>
        <v/>
      </c>
      <c r="N14" s="50"/>
      <c r="O14" s="7" t="str">
        <f t="shared" si="1"/>
        <v/>
      </c>
      <c r="P14" s="8" t="str">
        <f t="shared" si="2"/>
        <v/>
      </c>
      <c r="Q14" s="50"/>
      <c r="R14" s="47"/>
      <c r="S14" s="51"/>
      <c r="T14" s="47"/>
      <c r="U14" s="61">
        <f t="shared" si="3"/>
        <v>366</v>
      </c>
      <c r="V14" s="61">
        <f t="shared" si="4"/>
        <v>425</v>
      </c>
      <c r="W14" s="61">
        <f t="shared" si="5"/>
        <v>152</v>
      </c>
      <c r="X14" s="41" t="str">
        <f t="shared" si="16"/>
        <v>期間外</v>
      </c>
      <c r="Y14" s="4" t="str">
        <f t="shared" si="6"/>
        <v/>
      </c>
      <c r="Z14" s="16">
        <f t="shared" si="7"/>
        <v>0</v>
      </c>
      <c r="AA14" s="60">
        <f t="shared" si="8"/>
        <v>366</v>
      </c>
      <c r="AB14" s="4" t="str">
        <f t="shared" si="15"/>
        <v/>
      </c>
      <c r="AC14" s="4" t="str">
        <f t="shared" si="9"/>
        <v/>
      </c>
      <c r="AD14" s="46" t="str">
        <f t="shared" si="10"/>
        <v/>
      </c>
      <c r="AE14" s="7" t="str">
        <f t="shared" si="11"/>
        <v/>
      </c>
      <c r="AF14" s="55" t="str">
        <f t="shared" si="12"/>
        <v/>
      </c>
      <c r="AG14" s="54" t="str">
        <f t="shared" si="13"/>
        <v/>
      </c>
    </row>
    <row r="15" spans="1:33" ht="31.5" customHeight="1">
      <c r="A15" s="2">
        <v>11</v>
      </c>
      <c r="B15" s="49"/>
      <c r="C15" s="50"/>
      <c r="D15" s="51"/>
      <c r="E15" s="47"/>
      <c r="F15" s="47"/>
      <c r="G15" s="52"/>
      <c r="H15" s="48"/>
      <c r="I15" s="57"/>
      <c r="J15" s="58"/>
      <c r="K15" s="59"/>
      <c r="L15" s="58"/>
      <c r="M15" s="44" t="str">
        <f t="shared" si="0"/>
        <v/>
      </c>
      <c r="N15" s="50"/>
      <c r="O15" s="7" t="str">
        <f t="shared" si="1"/>
        <v/>
      </c>
      <c r="P15" s="8" t="str">
        <f t="shared" si="2"/>
        <v/>
      </c>
      <c r="Q15" s="50"/>
      <c r="R15" s="47"/>
      <c r="S15" s="51"/>
      <c r="T15" s="47"/>
      <c r="U15" s="61">
        <f t="shared" si="3"/>
        <v>366</v>
      </c>
      <c r="V15" s="61">
        <f t="shared" si="4"/>
        <v>425</v>
      </c>
      <c r="W15" s="61">
        <f t="shared" si="5"/>
        <v>152</v>
      </c>
      <c r="X15" s="41" t="str">
        <f t="shared" si="16"/>
        <v>期間外</v>
      </c>
      <c r="Y15" s="4" t="str">
        <f t="shared" si="6"/>
        <v/>
      </c>
      <c r="Z15" s="16">
        <f t="shared" si="7"/>
        <v>0</v>
      </c>
      <c r="AA15" s="60">
        <f t="shared" si="8"/>
        <v>366</v>
      </c>
      <c r="AB15" s="4" t="str">
        <f t="shared" si="15"/>
        <v/>
      </c>
      <c r="AC15" s="4" t="str">
        <f t="shared" si="9"/>
        <v/>
      </c>
      <c r="AD15" s="46" t="str">
        <f t="shared" si="10"/>
        <v/>
      </c>
      <c r="AE15" s="7" t="str">
        <f t="shared" si="11"/>
        <v/>
      </c>
      <c r="AF15" s="55" t="str">
        <f t="shared" si="12"/>
        <v/>
      </c>
      <c r="AG15" s="54" t="str">
        <f t="shared" si="13"/>
        <v/>
      </c>
    </row>
    <row r="16" spans="1:33" ht="31.5" customHeight="1">
      <c r="A16" s="2">
        <v>12</v>
      </c>
      <c r="B16" s="49"/>
      <c r="C16" s="50"/>
      <c r="D16" s="51"/>
      <c r="E16" s="47"/>
      <c r="F16" s="47"/>
      <c r="G16" s="52"/>
      <c r="H16" s="48"/>
      <c r="I16" s="57"/>
      <c r="J16" s="58"/>
      <c r="K16" s="59"/>
      <c r="L16" s="58"/>
      <c r="M16" s="44" t="str">
        <f t="shared" si="0"/>
        <v/>
      </c>
      <c r="N16" s="50"/>
      <c r="O16" s="7" t="str">
        <f t="shared" si="1"/>
        <v/>
      </c>
      <c r="P16" s="8" t="str">
        <f t="shared" si="2"/>
        <v/>
      </c>
      <c r="Q16" s="50"/>
      <c r="R16" s="47"/>
      <c r="S16" s="51"/>
      <c r="T16" s="47"/>
      <c r="U16" s="61">
        <f t="shared" si="3"/>
        <v>366</v>
      </c>
      <c r="V16" s="61">
        <f t="shared" si="4"/>
        <v>425</v>
      </c>
      <c r="W16" s="61">
        <f t="shared" si="5"/>
        <v>152</v>
      </c>
      <c r="X16" s="41" t="str">
        <f t="shared" si="16"/>
        <v>期間外</v>
      </c>
      <c r="Y16" s="4" t="str">
        <f t="shared" si="6"/>
        <v/>
      </c>
      <c r="Z16" s="16">
        <f t="shared" si="7"/>
        <v>0</v>
      </c>
      <c r="AA16" s="60">
        <f t="shared" si="8"/>
        <v>366</v>
      </c>
      <c r="AB16" s="4" t="str">
        <f t="shared" si="15"/>
        <v/>
      </c>
      <c r="AC16" s="4" t="str">
        <f t="shared" si="9"/>
        <v/>
      </c>
      <c r="AD16" s="46" t="str">
        <f t="shared" si="10"/>
        <v/>
      </c>
      <c r="AE16" s="7" t="str">
        <f t="shared" si="11"/>
        <v/>
      </c>
      <c r="AF16" s="55" t="str">
        <f t="shared" si="12"/>
        <v/>
      </c>
      <c r="AG16" s="54" t="str">
        <f t="shared" si="13"/>
        <v/>
      </c>
    </row>
    <row r="17" spans="1:33" ht="31.5" customHeight="1">
      <c r="A17" s="2">
        <v>13</v>
      </c>
      <c r="B17" s="49"/>
      <c r="C17" s="50"/>
      <c r="D17" s="51"/>
      <c r="E17" s="47"/>
      <c r="F17" s="47"/>
      <c r="G17" s="52"/>
      <c r="H17" s="48"/>
      <c r="I17" s="57"/>
      <c r="J17" s="58"/>
      <c r="K17" s="59"/>
      <c r="L17" s="58"/>
      <c r="M17" s="44" t="str">
        <f t="shared" si="0"/>
        <v/>
      </c>
      <c r="N17" s="50"/>
      <c r="O17" s="7" t="str">
        <f t="shared" si="1"/>
        <v/>
      </c>
      <c r="P17" s="8" t="str">
        <f t="shared" si="2"/>
        <v/>
      </c>
      <c r="Q17" s="50"/>
      <c r="R17" s="47"/>
      <c r="S17" s="51"/>
      <c r="T17" s="47"/>
      <c r="U17" s="61">
        <f t="shared" si="3"/>
        <v>366</v>
      </c>
      <c r="V17" s="61">
        <f t="shared" si="4"/>
        <v>425</v>
      </c>
      <c r="W17" s="61">
        <f t="shared" si="5"/>
        <v>152</v>
      </c>
      <c r="X17" s="41" t="str">
        <f t="shared" si="16"/>
        <v>期間外</v>
      </c>
      <c r="Y17" s="4" t="str">
        <f t="shared" si="6"/>
        <v/>
      </c>
      <c r="Z17" s="16">
        <f t="shared" si="7"/>
        <v>0</v>
      </c>
      <c r="AA17" s="60">
        <f t="shared" si="8"/>
        <v>366</v>
      </c>
      <c r="AB17" s="4" t="str">
        <f t="shared" si="15"/>
        <v/>
      </c>
      <c r="AC17" s="4" t="str">
        <f t="shared" si="9"/>
        <v/>
      </c>
      <c r="AD17" s="46" t="str">
        <f t="shared" si="10"/>
        <v/>
      </c>
      <c r="AE17" s="7" t="str">
        <f t="shared" si="11"/>
        <v/>
      </c>
      <c r="AF17" s="55" t="str">
        <f t="shared" si="12"/>
        <v/>
      </c>
      <c r="AG17" s="54" t="str">
        <f t="shared" si="13"/>
        <v/>
      </c>
    </row>
    <row r="18" spans="1:33" ht="31.5" customHeight="1">
      <c r="A18" s="2">
        <v>14</v>
      </c>
      <c r="B18" s="49"/>
      <c r="C18" s="50"/>
      <c r="D18" s="51"/>
      <c r="E18" s="47"/>
      <c r="F18" s="47"/>
      <c r="G18" s="52"/>
      <c r="H18" s="48"/>
      <c r="I18" s="57"/>
      <c r="J18" s="58"/>
      <c r="K18" s="59"/>
      <c r="L18" s="58"/>
      <c r="M18" s="44" t="str">
        <f t="shared" si="0"/>
        <v/>
      </c>
      <c r="N18" s="50"/>
      <c r="O18" s="7" t="str">
        <f t="shared" si="1"/>
        <v/>
      </c>
      <c r="P18" s="8" t="str">
        <f t="shared" si="2"/>
        <v/>
      </c>
      <c r="Q18" s="50"/>
      <c r="R18" s="47"/>
      <c r="S18" s="51"/>
      <c r="T18" s="47"/>
      <c r="U18" s="61">
        <f t="shared" si="3"/>
        <v>366</v>
      </c>
      <c r="V18" s="61">
        <f t="shared" si="4"/>
        <v>425</v>
      </c>
      <c r="W18" s="61">
        <f t="shared" si="5"/>
        <v>152</v>
      </c>
      <c r="X18" s="41" t="str">
        <f t="shared" si="16"/>
        <v>期間外</v>
      </c>
      <c r="Y18" s="4" t="str">
        <f t="shared" si="6"/>
        <v/>
      </c>
      <c r="Z18" s="16">
        <f t="shared" si="7"/>
        <v>0</v>
      </c>
      <c r="AA18" s="60">
        <f t="shared" si="8"/>
        <v>366</v>
      </c>
      <c r="AB18" s="4" t="str">
        <f t="shared" si="15"/>
        <v/>
      </c>
      <c r="AC18" s="4" t="str">
        <f t="shared" si="9"/>
        <v/>
      </c>
      <c r="AD18" s="46" t="str">
        <f t="shared" si="10"/>
        <v/>
      </c>
      <c r="AE18" s="7" t="str">
        <f t="shared" si="11"/>
        <v/>
      </c>
      <c r="AF18" s="55" t="str">
        <f t="shared" si="12"/>
        <v/>
      </c>
      <c r="AG18" s="54" t="str">
        <f t="shared" si="13"/>
        <v/>
      </c>
    </row>
    <row r="19" spans="1:33" ht="31.5" customHeight="1">
      <c r="A19" s="2">
        <v>15</v>
      </c>
      <c r="B19" s="49"/>
      <c r="C19" s="50"/>
      <c r="D19" s="51"/>
      <c r="E19" s="47"/>
      <c r="F19" s="47"/>
      <c r="G19" s="52"/>
      <c r="H19" s="48"/>
      <c r="I19" s="57"/>
      <c r="J19" s="58"/>
      <c r="K19" s="59"/>
      <c r="L19" s="58"/>
      <c r="M19" s="44" t="str">
        <f t="shared" si="0"/>
        <v/>
      </c>
      <c r="N19" s="50"/>
      <c r="O19" s="7" t="str">
        <f t="shared" si="1"/>
        <v/>
      </c>
      <c r="P19" s="8" t="str">
        <f t="shared" si="2"/>
        <v/>
      </c>
      <c r="Q19" s="50"/>
      <c r="R19" s="47"/>
      <c r="S19" s="51"/>
      <c r="T19" s="47"/>
      <c r="U19" s="61">
        <f t="shared" si="3"/>
        <v>366</v>
      </c>
      <c r="V19" s="61">
        <f t="shared" si="4"/>
        <v>425</v>
      </c>
      <c r="W19" s="61">
        <f t="shared" si="5"/>
        <v>152</v>
      </c>
      <c r="X19" s="41" t="str">
        <f t="shared" si="16"/>
        <v>期間外</v>
      </c>
      <c r="Y19" s="4" t="str">
        <f t="shared" si="6"/>
        <v/>
      </c>
      <c r="Z19" s="16">
        <f t="shared" si="7"/>
        <v>0</v>
      </c>
      <c r="AA19" s="60">
        <f t="shared" si="8"/>
        <v>366</v>
      </c>
      <c r="AB19" s="4" t="str">
        <f t="shared" si="15"/>
        <v/>
      </c>
      <c r="AC19" s="4" t="str">
        <f t="shared" si="9"/>
        <v/>
      </c>
      <c r="AD19" s="46" t="str">
        <f t="shared" si="10"/>
        <v/>
      </c>
      <c r="AE19" s="7" t="str">
        <f t="shared" si="11"/>
        <v/>
      </c>
      <c r="AF19" s="55" t="str">
        <f t="shared" si="12"/>
        <v/>
      </c>
      <c r="AG19" s="54" t="str">
        <f t="shared" si="13"/>
        <v/>
      </c>
    </row>
    <row r="20" spans="1:33" ht="31.5" customHeight="1">
      <c r="A20" s="2">
        <v>16</v>
      </c>
      <c r="B20" s="49"/>
      <c r="C20" s="50"/>
      <c r="D20" s="51"/>
      <c r="E20" s="47"/>
      <c r="F20" s="47"/>
      <c r="G20" s="52"/>
      <c r="H20" s="48"/>
      <c r="I20" s="57"/>
      <c r="J20" s="58"/>
      <c r="K20" s="59"/>
      <c r="L20" s="58"/>
      <c r="M20" s="44" t="str">
        <f t="shared" si="0"/>
        <v/>
      </c>
      <c r="N20" s="50"/>
      <c r="O20" s="7" t="str">
        <f t="shared" si="1"/>
        <v/>
      </c>
      <c r="P20" s="8" t="str">
        <f t="shared" si="2"/>
        <v/>
      </c>
      <c r="Q20" s="50"/>
      <c r="R20" s="47"/>
      <c r="S20" s="51"/>
      <c r="T20" s="47"/>
      <c r="U20" s="61">
        <f t="shared" si="3"/>
        <v>366</v>
      </c>
      <c r="V20" s="61">
        <f t="shared" si="4"/>
        <v>425</v>
      </c>
      <c r="W20" s="61">
        <f t="shared" si="5"/>
        <v>152</v>
      </c>
      <c r="X20" s="41" t="str">
        <f t="shared" si="16"/>
        <v>期間外</v>
      </c>
      <c r="Y20" s="4" t="str">
        <f t="shared" si="6"/>
        <v/>
      </c>
      <c r="Z20" s="16">
        <f t="shared" si="7"/>
        <v>0</v>
      </c>
      <c r="AA20" s="60">
        <f t="shared" si="8"/>
        <v>366</v>
      </c>
      <c r="AB20" s="4" t="str">
        <f t="shared" si="15"/>
        <v/>
      </c>
      <c r="AC20" s="4" t="str">
        <f t="shared" si="9"/>
        <v/>
      </c>
      <c r="AD20" s="46" t="str">
        <f t="shared" si="10"/>
        <v/>
      </c>
      <c r="AE20" s="7" t="str">
        <f t="shared" si="11"/>
        <v/>
      </c>
      <c r="AF20" s="55" t="str">
        <f t="shared" si="12"/>
        <v/>
      </c>
      <c r="AG20" s="54" t="str">
        <f t="shared" si="13"/>
        <v/>
      </c>
    </row>
    <row r="21" spans="1:33" ht="31.5" customHeight="1">
      <c r="A21" s="2">
        <v>17</v>
      </c>
      <c r="B21" s="49"/>
      <c r="C21" s="50"/>
      <c r="D21" s="51"/>
      <c r="E21" s="47"/>
      <c r="F21" s="47"/>
      <c r="G21" s="52"/>
      <c r="H21" s="48"/>
      <c r="I21" s="57"/>
      <c r="J21" s="58"/>
      <c r="K21" s="59"/>
      <c r="L21" s="58"/>
      <c r="M21" s="44" t="str">
        <f t="shared" si="0"/>
        <v/>
      </c>
      <c r="N21" s="50"/>
      <c r="O21" s="7" t="str">
        <f t="shared" si="1"/>
        <v/>
      </c>
      <c r="P21" s="8" t="str">
        <f t="shared" si="2"/>
        <v/>
      </c>
      <c r="Q21" s="50"/>
      <c r="R21" s="47"/>
      <c r="S21" s="51"/>
      <c r="T21" s="47"/>
      <c r="U21" s="61">
        <f t="shared" si="3"/>
        <v>366</v>
      </c>
      <c r="V21" s="61">
        <f t="shared" si="4"/>
        <v>425</v>
      </c>
      <c r="W21" s="61">
        <f t="shared" si="5"/>
        <v>152</v>
      </c>
      <c r="X21" s="41" t="str">
        <f t="shared" si="16"/>
        <v>期間外</v>
      </c>
      <c r="Y21" s="4" t="str">
        <f t="shared" si="6"/>
        <v/>
      </c>
      <c r="Z21" s="16">
        <f t="shared" si="7"/>
        <v>0</v>
      </c>
      <c r="AA21" s="60">
        <f t="shared" si="8"/>
        <v>366</v>
      </c>
      <c r="AB21" s="4" t="str">
        <f t="shared" si="15"/>
        <v/>
      </c>
      <c r="AC21" s="4" t="str">
        <f t="shared" si="9"/>
        <v/>
      </c>
      <c r="AD21" s="46" t="str">
        <f t="shared" si="10"/>
        <v/>
      </c>
      <c r="AE21" s="7" t="str">
        <f t="shared" si="11"/>
        <v/>
      </c>
      <c r="AF21" s="55" t="str">
        <f t="shared" si="12"/>
        <v/>
      </c>
      <c r="AG21" s="54" t="str">
        <f t="shared" si="13"/>
        <v/>
      </c>
    </row>
    <row r="22" spans="1:33" ht="31.5" customHeight="1">
      <c r="A22" s="2">
        <v>18</v>
      </c>
      <c r="B22" s="49"/>
      <c r="C22" s="50"/>
      <c r="D22" s="51"/>
      <c r="E22" s="47"/>
      <c r="F22" s="47"/>
      <c r="G22" s="52"/>
      <c r="H22" s="48"/>
      <c r="I22" s="57"/>
      <c r="J22" s="58"/>
      <c r="K22" s="59"/>
      <c r="L22" s="58"/>
      <c r="M22" s="44" t="str">
        <f t="shared" si="0"/>
        <v/>
      </c>
      <c r="N22" s="50"/>
      <c r="O22" s="7" t="str">
        <f t="shared" si="1"/>
        <v/>
      </c>
      <c r="P22" s="8" t="str">
        <f t="shared" si="2"/>
        <v/>
      </c>
      <c r="Q22" s="50"/>
      <c r="R22" s="47"/>
      <c r="S22" s="51"/>
      <c r="T22" s="47"/>
      <c r="U22" s="61">
        <f t="shared" si="3"/>
        <v>366</v>
      </c>
      <c r="V22" s="61">
        <f t="shared" si="4"/>
        <v>425</v>
      </c>
      <c r="W22" s="61">
        <f t="shared" si="5"/>
        <v>152</v>
      </c>
      <c r="X22" s="41" t="str">
        <f t="shared" si="16"/>
        <v>期間外</v>
      </c>
      <c r="Y22" s="4" t="str">
        <f t="shared" si="6"/>
        <v/>
      </c>
      <c r="Z22" s="16">
        <f t="shared" si="7"/>
        <v>0</v>
      </c>
      <c r="AA22" s="60">
        <f t="shared" si="8"/>
        <v>366</v>
      </c>
      <c r="AB22" s="4" t="str">
        <f t="shared" si="15"/>
        <v/>
      </c>
      <c r="AC22" s="4" t="str">
        <f t="shared" si="9"/>
        <v/>
      </c>
      <c r="AD22" s="46" t="str">
        <f t="shared" si="10"/>
        <v/>
      </c>
      <c r="AE22" s="7" t="str">
        <f t="shared" si="11"/>
        <v/>
      </c>
      <c r="AF22" s="55" t="str">
        <f t="shared" si="12"/>
        <v/>
      </c>
      <c r="AG22" s="54" t="str">
        <f t="shared" si="13"/>
        <v/>
      </c>
    </row>
    <row r="23" spans="1:33" ht="31.5" customHeight="1">
      <c r="A23" s="2">
        <v>19</v>
      </c>
      <c r="B23" s="49"/>
      <c r="C23" s="50"/>
      <c r="D23" s="51"/>
      <c r="E23" s="47"/>
      <c r="F23" s="47"/>
      <c r="G23" s="52"/>
      <c r="H23" s="48"/>
      <c r="I23" s="57"/>
      <c r="J23" s="58"/>
      <c r="K23" s="59"/>
      <c r="L23" s="58"/>
      <c r="M23" s="44" t="str">
        <f t="shared" si="0"/>
        <v/>
      </c>
      <c r="N23" s="50"/>
      <c r="O23" s="7" t="str">
        <f t="shared" si="1"/>
        <v/>
      </c>
      <c r="P23" s="8" t="str">
        <f t="shared" si="2"/>
        <v/>
      </c>
      <c r="Q23" s="50"/>
      <c r="R23" s="47"/>
      <c r="S23" s="51"/>
      <c r="T23" s="47"/>
      <c r="U23" s="61">
        <f t="shared" si="3"/>
        <v>366</v>
      </c>
      <c r="V23" s="61">
        <f t="shared" si="4"/>
        <v>425</v>
      </c>
      <c r="W23" s="61">
        <f t="shared" si="5"/>
        <v>152</v>
      </c>
      <c r="X23" s="41" t="str">
        <f t="shared" si="16"/>
        <v>期間外</v>
      </c>
      <c r="Y23" s="4" t="str">
        <f t="shared" si="6"/>
        <v/>
      </c>
      <c r="Z23" s="16">
        <f t="shared" si="7"/>
        <v>0</v>
      </c>
      <c r="AA23" s="60">
        <f t="shared" si="8"/>
        <v>366</v>
      </c>
      <c r="AB23" s="4" t="str">
        <f t="shared" si="15"/>
        <v/>
      </c>
      <c r="AC23" s="4" t="str">
        <f t="shared" si="9"/>
        <v/>
      </c>
      <c r="AD23" s="46" t="str">
        <f t="shared" si="10"/>
        <v/>
      </c>
      <c r="AE23" s="7" t="str">
        <f t="shared" si="11"/>
        <v/>
      </c>
      <c r="AF23" s="55" t="str">
        <f t="shared" si="12"/>
        <v/>
      </c>
      <c r="AG23" s="54" t="str">
        <f t="shared" si="13"/>
        <v/>
      </c>
    </row>
    <row r="24" spans="1:33" ht="31.5" customHeight="1">
      <c r="A24" s="2">
        <v>20</v>
      </c>
      <c r="B24" s="49"/>
      <c r="C24" s="50"/>
      <c r="D24" s="51"/>
      <c r="E24" s="47"/>
      <c r="F24" s="47"/>
      <c r="G24" s="52"/>
      <c r="H24" s="48"/>
      <c r="I24" s="57"/>
      <c r="J24" s="58"/>
      <c r="K24" s="59"/>
      <c r="L24" s="58"/>
      <c r="M24" s="44" t="str">
        <f t="shared" si="0"/>
        <v/>
      </c>
      <c r="N24" s="50"/>
      <c r="O24" s="7" t="str">
        <f t="shared" si="1"/>
        <v/>
      </c>
      <c r="P24" s="8" t="str">
        <f t="shared" si="2"/>
        <v/>
      </c>
      <c r="Q24" s="50"/>
      <c r="R24" s="47"/>
      <c r="S24" s="51"/>
      <c r="T24" s="47"/>
      <c r="U24" s="61">
        <f t="shared" si="3"/>
        <v>366</v>
      </c>
      <c r="V24" s="61">
        <f t="shared" si="4"/>
        <v>425</v>
      </c>
      <c r="W24" s="61">
        <f t="shared" si="5"/>
        <v>152</v>
      </c>
      <c r="X24" s="41" t="str">
        <f t="shared" si="16"/>
        <v>期間外</v>
      </c>
      <c r="Y24" s="4" t="str">
        <f t="shared" si="6"/>
        <v/>
      </c>
      <c r="Z24" s="16">
        <f t="shared" si="7"/>
        <v>0</v>
      </c>
      <c r="AA24" s="60">
        <f t="shared" si="8"/>
        <v>366</v>
      </c>
      <c r="AB24" s="4" t="str">
        <f t="shared" si="15"/>
        <v/>
      </c>
      <c r="AC24" s="4" t="str">
        <f t="shared" si="9"/>
        <v/>
      </c>
      <c r="AD24" s="46" t="str">
        <f t="shared" si="10"/>
        <v/>
      </c>
      <c r="AE24" s="7" t="str">
        <f t="shared" si="11"/>
        <v/>
      </c>
      <c r="AF24" s="55" t="str">
        <f t="shared" si="12"/>
        <v/>
      </c>
      <c r="AG24" s="54" t="str">
        <f t="shared" si="13"/>
        <v/>
      </c>
    </row>
    <row r="25" spans="1:33" ht="31.5" customHeight="1">
      <c r="A25" s="2">
        <v>21</v>
      </c>
      <c r="B25" s="49"/>
      <c r="C25" s="50"/>
      <c r="D25" s="51"/>
      <c r="E25" s="47"/>
      <c r="F25" s="47"/>
      <c r="G25" s="52"/>
      <c r="H25" s="48"/>
      <c r="I25" s="57"/>
      <c r="J25" s="58"/>
      <c r="K25" s="59"/>
      <c r="L25" s="58"/>
      <c r="M25" s="44" t="str">
        <f t="shared" si="0"/>
        <v/>
      </c>
      <c r="N25" s="50"/>
      <c r="O25" s="7" t="str">
        <f t="shared" si="1"/>
        <v/>
      </c>
      <c r="P25" s="8" t="str">
        <f t="shared" si="2"/>
        <v/>
      </c>
      <c r="Q25" s="50"/>
      <c r="R25" s="47"/>
      <c r="S25" s="51"/>
      <c r="T25" s="47"/>
      <c r="U25" s="61">
        <f t="shared" si="3"/>
        <v>366</v>
      </c>
      <c r="V25" s="61">
        <f t="shared" si="4"/>
        <v>425</v>
      </c>
      <c r="W25" s="61">
        <f t="shared" si="5"/>
        <v>152</v>
      </c>
      <c r="X25" s="41" t="str">
        <f t="shared" si="16"/>
        <v>期間外</v>
      </c>
      <c r="Y25" s="4" t="str">
        <f t="shared" si="6"/>
        <v/>
      </c>
      <c r="Z25" s="16">
        <f t="shared" si="7"/>
        <v>0</v>
      </c>
      <c r="AA25" s="60">
        <f t="shared" si="8"/>
        <v>366</v>
      </c>
      <c r="AB25" s="4" t="str">
        <f t="shared" si="15"/>
        <v/>
      </c>
      <c r="AC25" s="4" t="str">
        <f t="shared" si="9"/>
        <v/>
      </c>
      <c r="AD25" s="46" t="str">
        <f t="shared" si="10"/>
        <v/>
      </c>
      <c r="AE25" s="7" t="str">
        <f t="shared" si="11"/>
        <v/>
      </c>
      <c r="AF25" s="55" t="str">
        <f t="shared" si="12"/>
        <v/>
      </c>
      <c r="AG25" s="54" t="str">
        <f t="shared" si="13"/>
        <v/>
      </c>
    </row>
    <row r="26" spans="1:33" ht="31.5" customHeight="1">
      <c r="A26" s="2">
        <v>22</v>
      </c>
      <c r="B26" s="49"/>
      <c r="C26" s="50"/>
      <c r="D26" s="51"/>
      <c r="E26" s="47"/>
      <c r="F26" s="47"/>
      <c r="G26" s="52"/>
      <c r="H26" s="48"/>
      <c r="I26" s="57"/>
      <c r="J26" s="58"/>
      <c r="K26" s="59"/>
      <c r="L26" s="58"/>
      <c r="M26" s="44" t="str">
        <f t="shared" si="0"/>
        <v/>
      </c>
      <c r="N26" s="50"/>
      <c r="O26" s="7" t="str">
        <f t="shared" si="1"/>
        <v/>
      </c>
      <c r="P26" s="8" t="str">
        <f t="shared" si="2"/>
        <v/>
      </c>
      <c r="Q26" s="50"/>
      <c r="R26" s="47"/>
      <c r="S26" s="51"/>
      <c r="T26" s="47"/>
      <c r="U26" s="61">
        <f t="shared" si="3"/>
        <v>366</v>
      </c>
      <c r="V26" s="61">
        <f t="shared" si="4"/>
        <v>425</v>
      </c>
      <c r="W26" s="61">
        <f t="shared" si="5"/>
        <v>152</v>
      </c>
      <c r="X26" s="41" t="str">
        <f t="shared" si="16"/>
        <v>期間外</v>
      </c>
      <c r="Y26" s="4" t="str">
        <f t="shared" si="6"/>
        <v/>
      </c>
      <c r="Z26" s="16">
        <f t="shared" si="7"/>
        <v>0</v>
      </c>
      <c r="AA26" s="60">
        <f t="shared" si="8"/>
        <v>366</v>
      </c>
      <c r="AB26" s="4" t="str">
        <f t="shared" si="15"/>
        <v/>
      </c>
      <c r="AC26" s="4" t="str">
        <f t="shared" si="9"/>
        <v/>
      </c>
      <c r="AD26" s="46" t="str">
        <f t="shared" si="10"/>
        <v/>
      </c>
      <c r="AE26" s="7" t="str">
        <f t="shared" si="11"/>
        <v/>
      </c>
      <c r="AF26" s="55" t="str">
        <f t="shared" si="12"/>
        <v/>
      </c>
      <c r="AG26" s="54" t="str">
        <f t="shared" si="13"/>
        <v/>
      </c>
    </row>
    <row r="27" spans="1:33" ht="31.5" customHeight="1">
      <c r="A27" s="2">
        <v>23</v>
      </c>
      <c r="B27" s="49"/>
      <c r="C27" s="50"/>
      <c r="D27" s="51"/>
      <c r="E27" s="47"/>
      <c r="F27" s="47"/>
      <c r="G27" s="52"/>
      <c r="H27" s="48"/>
      <c r="I27" s="57"/>
      <c r="J27" s="58"/>
      <c r="K27" s="59"/>
      <c r="L27" s="58"/>
      <c r="M27" s="44" t="str">
        <f t="shared" si="0"/>
        <v/>
      </c>
      <c r="N27" s="50"/>
      <c r="O27" s="7" t="str">
        <f t="shared" si="1"/>
        <v/>
      </c>
      <c r="P27" s="8" t="str">
        <f t="shared" si="2"/>
        <v/>
      </c>
      <c r="Q27" s="50"/>
      <c r="R27" s="47"/>
      <c r="S27" s="51"/>
      <c r="T27" s="47"/>
      <c r="U27" s="61">
        <f t="shared" si="3"/>
        <v>366</v>
      </c>
      <c r="V27" s="61">
        <f t="shared" si="4"/>
        <v>425</v>
      </c>
      <c r="W27" s="61">
        <f t="shared" si="5"/>
        <v>152</v>
      </c>
      <c r="X27" s="41" t="str">
        <f t="shared" si="16"/>
        <v>期間外</v>
      </c>
      <c r="Y27" s="4" t="str">
        <f t="shared" si="6"/>
        <v/>
      </c>
      <c r="Z27" s="16">
        <f t="shared" si="7"/>
        <v>0</v>
      </c>
      <c r="AA27" s="60">
        <f t="shared" si="8"/>
        <v>366</v>
      </c>
      <c r="AB27" s="4" t="str">
        <f t="shared" si="15"/>
        <v/>
      </c>
      <c r="AC27" s="4" t="str">
        <f t="shared" si="9"/>
        <v/>
      </c>
      <c r="AD27" s="46" t="str">
        <f t="shared" si="10"/>
        <v/>
      </c>
      <c r="AE27" s="7" t="str">
        <f t="shared" si="11"/>
        <v/>
      </c>
      <c r="AF27" s="55" t="str">
        <f t="shared" si="12"/>
        <v/>
      </c>
      <c r="AG27" s="54" t="str">
        <f t="shared" si="13"/>
        <v/>
      </c>
    </row>
    <row r="28" spans="1:33" ht="31.5" customHeight="1">
      <c r="A28" s="2">
        <v>24</v>
      </c>
      <c r="B28" s="49"/>
      <c r="C28" s="50"/>
      <c r="D28" s="51"/>
      <c r="E28" s="47"/>
      <c r="F28" s="47"/>
      <c r="G28" s="52"/>
      <c r="H28" s="48"/>
      <c r="I28" s="57"/>
      <c r="J28" s="58"/>
      <c r="K28" s="59"/>
      <c r="L28" s="58"/>
      <c r="M28" s="44" t="str">
        <f t="shared" si="0"/>
        <v/>
      </c>
      <c r="N28" s="50"/>
      <c r="O28" s="7" t="str">
        <f t="shared" si="1"/>
        <v/>
      </c>
      <c r="P28" s="8" t="str">
        <f t="shared" si="2"/>
        <v/>
      </c>
      <c r="Q28" s="50"/>
      <c r="R28" s="47"/>
      <c r="S28" s="51"/>
      <c r="T28" s="47"/>
      <c r="U28" s="61">
        <f t="shared" si="3"/>
        <v>366</v>
      </c>
      <c r="V28" s="61">
        <f t="shared" si="4"/>
        <v>425</v>
      </c>
      <c r="W28" s="61">
        <f t="shared" si="5"/>
        <v>152</v>
      </c>
      <c r="X28" s="41" t="str">
        <f t="shared" si="16"/>
        <v>期間外</v>
      </c>
      <c r="Y28" s="4" t="str">
        <f t="shared" si="6"/>
        <v/>
      </c>
      <c r="Z28" s="16">
        <f t="shared" si="7"/>
        <v>0</v>
      </c>
      <c r="AA28" s="60">
        <f t="shared" si="8"/>
        <v>366</v>
      </c>
      <c r="AB28" s="4" t="str">
        <f t="shared" si="15"/>
        <v/>
      </c>
      <c r="AC28" s="4" t="str">
        <f t="shared" si="9"/>
        <v/>
      </c>
      <c r="AD28" s="46" t="str">
        <f t="shared" si="10"/>
        <v/>
      </c>
      <c r="AE28" s="7" t="str">
        <f t="shared" si="11"/>
        <v/>
      </c>
      <c r="AF28" s="55" t="str">
        <f t="shared" si="12"/>
        <v/>
      </c>
      <c r="AG28" s="54" t="str">
        <f t="shared" si="13"/>
        <v/>
      </c>
    </row>
    <row r="29" spans="1:33" ht="31.5" customHeight="1">
      <c r="A29" s="2">
        <v>25</v>
      </c>
      <c r="B29" s="49"/>
      <c r="C29" s="50"/>
      <c r="D29" s="51"/>
      <c r="E29" s="47"/>
      <c r="F29" s="47"/>
      <c r="G29" s="52"/>
      <c r="H29" s="48"/>
      <c r="I29" s="57"/>
      <c r="J29" s="58"/>
      <c r="K29" s="59"/>
      <c r="L29" s="58"/>
      <c r="M29" s="44" t="str">
        <f t="shared" si="0"/>
        <v/>
      </c>
      <c r="N29" s="50"/>
      <c r="O29" s="7" t="str">
        <f t="shared" si="1"/>
        <v/>
      </c>
      <c r="P29" s="8" t="str">
        <f t="shared" si="2"/>
        <v/>
      </c>
      <c r="Q29" s="50"/>
      <c r="R29" s="47"/>
      <c r="S29" s="51"/>
      <c r="T29" s="47"/>
      <c r="U29" s="61">
        <f t="shared" si="3"/>
        <v>366</v>
      </c>
      <c r="V29" s="61">
        <f t="shared" si="4"/>
        <v>425</v>
      </c>
      <c r="W29" s="61">
        <f t="shared" si="5"/>
        <v>152</v>
      </c>
      <c r="X29" s="41" t="str">
        <f t="shared" si="16"/>
        <v>期間外</v>
      </c>
      <c r="Y29" s="4" t="str">
        <f t="shared" si="6"/>
        <v/>
      </c>
      <c r="Z29" s="16">
        <f t="shared" si="7"/>
        <v>0</v>
      </c>
      <c r="AA29" s="60">
        <f t="shared" si="8"/>
        <v>366</v>
      </c>
      <c r="AB29" s="4" t="str">
        <f t="shared" si="15"/>
        <v/>
      </c>
      <c r="AC29" s="4" t="str">
        <f t="shared" si="9"/>
        <v/>
      </c>
      <c r="AD29" s="46" t="str">
        <f t="shared" si="10"/>
        <v/>
      </c>
      <c r="AE29" s="7" t="str">
        <f t="shared" si="11"/>
        <v/>
      </c>
      <c r="AF29" s="55" t="str">
        <f t="shared" si="12"/>
        <v/>
      </c>
      <c r="AG29" s="54" t="str">
        <f t="shared" si="13"/>
        <v/>
      </c>
    </row>
    <row r="30" spans="1:33" ht="31.5" customHeight="1">
      <c r="A30" s="2">
        <v>26</v>
      </c>
      <c r="B30" s="49"/>
      <c r="C30" s="50"/>
      <c r="D30" s="51"/>
      <c r="E30" s="47"/>
      <c r="F30" s="47"/>
      <c r="G30" s="52"/>
      <c r="H30" s="48"/>
      <c r="I30" s="57"/>
      <c r="J30" s="58"/>
      <c r="K30" s="59"/>
      <c r="L30" s="58"/>
      <c r="M30" s="44" t="str">
        <f t="shared" si="0"/>
        <v/>
      </c>
      <c r="N30" s="50"/>
      <c r="O30" s="7" t="str">
        <f t="shared" si="1"/>
        <v/>
      </c>
      <c r="P30" s="8" t="str">
        <f t="shared" si="2"/>
        <v/>
      </c>
      <c r="Q30" s="50"/>
      <c r="R30" s="47"/>
      <c r="S30" s="51"/>
      <c r="T30" s="47"/>
      <c r="U30" s="61">
        <f t="shared" si="3"/>
        <v>366</v>
      </c>
      <c r="V30" s="61">
        <f t="shared" si="4"/>
        <v>425</v>
      </c>
      <c r="W30" s="61">
        <f t="shared" si="5"/>
        <v>152</v>
      </c>
      <c r="X30" s="41" t="str">
        <f t="shared" si="16"/>
        <v>期間外</v>
      </c>
      <c r="Y30" s="4" t="str">
        <f t="shared" si="6"/>
        <v/>
      </c>
      <c r="Z30" s="16">
        <f t="shared" si="7"/>
        <v>0</v>
      </c>
      <c r="AA30" s="60">
        <f t="shared" si="8"/>
        <v>366</v>
      </c>
      <c r="AB30" s="4" t="str">
        <f t="shared" si="15"/>
        <v/>
      </c>
      <c r="AC30" s="4" t="str">
        <f t="shared" si="9"/>
        <v/>
      </c>
      <c r="AD30" s="46" t="str">
        <f t="shared" si="10"/>
        <v/>
      </c>
      <c r="AE30" s="7" t="str">
        <f t="shared" si="11"/>
        <v/>
      </c>
      <c r="AF30" s="55" t="str">
        <f t="shared" si="12"/>
        <v/>
      </c>
      <c r="AG30" s="54" t="str">
        <f t="shared" si="13"/>
        <v/>
      </c>
    </row>
    <row r="31" spans="1:33" ht="31.5" customHeight="1">
      <c r="A31" s="2">
        <v>27</v>
      </c>
      <c r="B31" s="49"/>
      <c r="C31" s="50"/>
      <c r="D31" s="51"/>
      <c r="E31" s="47"/>
      <c r="F31" s="47"/>
      <c r="G31" s="52"/>
      <c r="H31" s="48"/>
      <c r="I31" s="57"/>
      <c r="J31" s="58"/>
      <c r="K31" s="59"/>
      <c r="L31" s="58"/>
      <c r="M31" s="44" t="str">
        <f t="shared" si="0"/>
        <v/>
      </c>
      <c r="N31" s="50"/>
      <c r="O31" s="7" t="str">
        <f t="shared" si="1"/>
        <v/>
      </c>
      <c r="P31" s="8" t="str">
        <f t="shared" si="2"/>
        <v/>
      </c>
      <c r="Q31" s="50"/>
      <c r="R31" s="47"/>
      <c r="S31" s="51"/>
      <c r="T31" s="47"/>
      <c r="U31" s="61">
        <f t="shared" si="3"/>
        <v>366</v>
      </c>
      <c r="V31" s="61">
        <f t="shared" si="4"/>
        <v>425</v>
      </c>
      <c r="W31" s="61">
        <f t="shared" si="5"/>
        <v>152</v>
      </c>
      <c r="X31" s="41" t="str">
        <f t="shared" si="16"/>
        <v>期間外</v>
      </c>
      <c r="Y31" s="4" t="str">
        <f t="shared" si="6"/>
        <v/>
      </c>
      <c r="Z31" s="16">
        <f t="shared" si="7"/>
        <v>0</v>
      </c>
      <c r="AA31" s="60">
        <f t="shared" si="8"/>
        <v>366</v>
      </c>
      <c r="AB31" s="4" t="str">
        <f t="shared" si="15"/>
        <v/>
      </c>
      <c r="AC31" s="4" t="str">
        <f t="shared" si="9"/>
        <v/>
      </c>
      <c r="AD31" s="46" t="str">
        <f t="shared" si="10"/>
        <v/>
      </c>
      <c r="AE31" s="7" t="str">
        <f t="shared" si="11"/>
        <v/>
      </c>
      <c r="AF31" s="55" t="str">
        <f t="shared" si="12"/>
        <v/>
      </c>
      <c r="AG31" s="54" t="str">
        <f t="shared" si="13"/>
        <v/>
      </c>
    </row>
    <row r="32" spans="1:33" ht="31.5" customHeight="1">
      <c r="A32" s="2">
        <v>28</v>
      </c>
      <c r="B32" s="49"/>
      <c r="C32" s="50"/>
      <c r="D32" s="51"/>
      <c r="E32" s="47"/>
      <c r="F32" s="47"/>
      <c r="G32" s="52"/>
      <c r="H32" s="48"/>
      <c r="I32" s="57"/>
      <c r="J32" s="58"/>
      <c r="K32" s="59"/>
      <c r="L32" s="58"/>
      <c r="M32" s="44" t="str">
        <f t="shared" si="0"/>
        <v/>
      </c>
      <c r="N32" s="50"/>
      <c r="O32" s="7" t="str">
        <f t="shared" si="1"/>
        <v/>
      </c>
      <c r="P32" s="8" t="str">
        <f t="shared" si="2"/>
        <v/>
      </c>
      <c r="Q32" s="50"/>
      <c r="R32" s="47"/>
      <c r="S32" s="51"/>
      <c r="T32" s="47"/>
      <c r="U32" s="61">
        <f t="shared" si="3"/>
        <v>366</v>
      </c>
      <c r="V32" s="61">
        <f t="shared" si="4"/>
        <v>425</v>
      </c>
      <c r="W32" s="61">
        <f t="shared" si="5"/>
        <v>152</v>
      </c>
      <c r="X32" s="41" t="str">
        <f t="shared" si="16"/>
        <v>期間外</v>
      </c>
      <c r="Y32" s="4" t="str">
        <f t="shared" si="6"/>
        <v/>
      </c>
      <c r="Z32" s="16">
        <f t="shared" si="7"/>
        <v>0</v>
      </c>
      <c r="AA32" s="60">
        <f t="shared" si="8"/>
        <v>366</v>
      </c>
      <c r="AB32" s="4" t="str">
        <f t="shared" si="15"/>
        <v/>
      </c>
      <c r="AC32" s="4" t="str">
        <f t="shared" si="9"/>
        <v/>
      </c>
      <c r="AD32" s="46" t="str">
        <f t="shared" si="10"/>
        <v/>
      </c>
      <c r="AE32" s="7" t="str">
        <f t="shared" si="11"/>
        <v/>
      </c>
      <c r="AF32" s="55" t="str">
        <f t="shared" si="12"/>
        <v/>
      </c>
      <c r="AG32" s="54" t="str">
        <f t="shared" si="13"/>
        <v/>
      </c>
    </row>
    <row r="33" spans="1:33" ht="31.5" customHeight="1">
      <c r="A33" s="2">
        <v>29</v>
      </c>
      <c r="B33" s="49"/>
      <c r="C33" s="50"/>
      <c r="D33" s="51"/>
      <c r="E33" s="47"/>
      <c r="F33" s="47"/>
      <c r="G33" s="52"/>
      <c r="H33" s="48"/>
      <c r="I33" s="57"/>
      <c r="J33" s="58"/>
      <c r="K33" s="59"/>
      <c r="L33" s="58"/>
      <c r="M33" s="44" t="str">
        <f t="shared" si="0"/>
        <v/>
      </c>
      <c r="N33" s="50"/>
      <c r="O33" s="7" t="str">
        <f t="shared" si="1"/>
        <v/>
      </c>
      <c r="P33" s="8" t="str">
        <f t="shared" si="2"/>
        <v/>
      </c>
      <c r="Q33" s="50"/>
      <c r="R33" s="47"/>
      <c r="S33" s="51"/>
      <c r="T33" s="47"/>
      <c r="U33" s="61">
        <f t="shared" si="3"/>
        <v>366</v>
      </c>
      <c r="V33" s="61">
        <f t="shared" si="4"/>
        <v>425</v>
      </c>
      <c r="W33" s="61">
        <f t="shared" si="5"/>
        <v>152</v>
      </c>
      <c r="X33" s="41" t="str">
        <f t="shared" si="16"/>
        <v>期間外</v>
      </c>
      <c r="Y33" s="4" t="str">
        <f t="shared" si="6"/>
        <v/>
      </c>
      <c r="Z33" s="16">
        <f t="shared" si="7"/>
        <v>0</v>
      </c>
      <c r="AA33" s="60">
        <f t="shared" si="8"/>
        <v>366</v>
      </c>
      <c r="AB33" s="4" t="str">
        <f t="shared" si="15"/>
        <v/>
      </c>
      <c r="AC33" s="4" t="str">
        <f t="shared" si="9"/>
        <v/>
      </c>
      <c r="AD33" s="46" t="str">
        <f t="shared" si="10"/>
        <v/>
      </c>
      <c r="AE33" s="7" t="str">
        <f t="shared" si="11"/>
        <v/>
      </c>
      <c r="AF33" s="55" t="str">
        <f t="shared" si="12"/>
        <v/>
      </c>
      <c r="AG33" s="54" t="str">
        <f t="shared" si="13"/>
        <v/>
      </c>
    </row>
    <row r="34" spans="1:33" ht="31.5" customHeight="1">
      <c r="A34" s="2">
        <v>30</v>
      </c>
      <c r="B34" s="49"/>
      <c r="C34" s="50"/>
      <c r="D34" s="51"/>
      <c r="E34" s="47"/>
      <c r="F34" s="47"/>
      <c r="G34" s="52"/>
      <c r="H34" s="48"/>
      <c r="I34" s="57"/>
      <c r="J34" s="58"/>
      <c r="K34" s="59"/>
      <c r="L34" s="58"/>
      <c r="M34" s="44" t="str">
        <f t="shared" si="0"/>
        <v/>
      </c>
      <c r="N34" s="50"/>
      <c r="O34" s="7" t="str">
        <f t="shared" si="1"/>
        <v/>
      </c>
      <c r="P34" s="8" t="str">
        <f t="shared" si="2"/>
        <v/>
      </c>
      <c r="Q34" s="50"/>
      <c r="R34" s="47"/>
      <c r="S34" s="51"/>
      <c r="T34" s="47"/>
      <c r="U34" s="61">
        <f t="shared" si="3"/>
        <v>366</v>
      </c>
      <c r="V34" s="61">
        <f t="shared" si="4"/>
        <v>425</v>
      </c>
      <c r="W34" s="61">
        <f t="shared" si="5"/>
        <v>152</v>
      </c>
      <c r="X34" s="41" t="str">
        <f t="shared" si="16"/>
        <v>期間外</v>
      </c>
      <c r="Y34" s="4" t="str">
        <f t="shared" si="6"/>
        <v/>
      </c>
      <c r="Z34" s="16">
        <f t="shared" si="7"/>
        <v>0</v>
      </c>
      <c r="AA34" s="60">
        <f t="shared" si="8"/>
        <v>366</v>
      </c>
      <c r="AB34" s="4" t="str">
        <f t="shared" si="15"/>
        <v/>
      </c>
      <c r="AC34" s="4" t="str">
        <f t="shared" si="9"/>
        <v/>
      </c>
      <c r="AD34" s="46" t="str">
        <f t="shared" si="10"/>
        <v/>
      </c>
      <c r="AE34" s="7" t="str">
        <f t="shared" si="11"/>
        <v/>
      </c>
      <c r="AF34" s="55" t="str">
        <f t="shared" si="12"/>
        <v/>
      </c>
      <c r="AG34" s="54" t="str">
        <f t="shared" si="13"/>
        <v/>
      </c>
    </row>
    <row r="35" spans="1:33" ht="31.5" customHeight="1">
      <c r="A35" s="2">
        <v>31</v>
      </c>
      <c r="B35" s="49"/>
      <c r="C35" s="50"/>
      <c r="D35" s="51"/>
      <c r="E35" s="47"/>
      <c r="F35" s="47"/>
      <c r="G35" s="52"/>
      <c r="H35" s="48"/>
      <c r="I35" s="57"/>
      <c r="J35" s="58"/>
      <c r="K35" s="59"/>
      <c r="L35" s="58"/>
      <c r="M35" s="44" t="str">
        <f t="shared" si="0"/>
        <v/>
      </c>
      <c r="N35" s="50"/>
      <c r="O35" s="7" t="str">
        <f t="shared" si="1"/>
        <v/>
      </c>
      <c r="P35" s="8" t="str">
        <f t="shared" si="2"/>
        <v/>
      </c>
      <c r="Q35" s="50"/>
      <c r="R35" s="47"/>
      <c r="S35" s="51"/>
      <c r="T35" s="47"/>
      <c r="U35" s="61">
        <f t="shared" si="3"/>
        <v>366</v>
      </c>
      <c r="V35" s="61">
        <f t="shared" si="4"/>
        <v>425</v>
      </c>
      <c r="W35" s="61">
        <f t="shared" si="5"/>
        <v>152</v>
      </c>
      <c r="X35" s="41" t="str">
        <f t="shared" si="16"/>
        <v>期間外</v>
      </c>
      <c r="Y35" s="4" t="str">
        <f t="shared" si="6"/>
        <v/>
      </c>
      <c r="Z35" s="16">
        <f t="shared" si="7"/>
        <v>0</v>
      </c>
      <c r="AA35" s="60">
        <f t="shared" si="8"/>
        <v>366</v>
      </c>
      <c r="AB35" s="4" t="str">
        <f t="shared" si="15"/>
        <v/>
      </c>
      <c r="AC35" s="4" t="str">
        <f t="shared" si="9"/>
        <v/>
      </c>
      <c r="AD35" s="46" t="str">
        <f t="shared" si="10"/>
        <v/>
      </c>
      <c r="AE35" s="7" t="str">
        <f t="shared" si="11"/>
        <v/>
      </c>
      <c r="AF35" s="55" t="str">
        <f t="shared" si="12"/>
        <v/>
      </c>
      <c r="AG35" s="54" t="str">
        <f t="shared" si="13"/>
        <v/>
      </c>
    </row>
    <row r="36" spans="1:33" ht="31.5" customHeight="1">
      <c r="A36" s="2">
        <v>32</v>
      </c>
      <c r="B36" s="49"/>
      <c r="C36" s="50"/>
      <c r="D36" s="51"/>
      <c r="E36" s="47"/>
      <c r="F36" s="47"/>
      <c r="G36" s="52"/>
      <c r="H36" s="48"/>
      <c r="I36" s="57"/>
      <c r="J36" s="58"/>
      <c r="K36" s="59"/>
      <c r="L36" s="58"/>
      <c r="M36" s="44" t="str">
        <f t="shared" si="0"/>
        <v/>
      </c>
      <c r="N36" s="50"/>
      <c r="O36" s="7" t="str">
        <f t="shared" si="1"/>
        <v/>
      </c>
      <c r="P36" s="8" t="str">
        <f t="shared" si="2"/>
        <v/>
      </c>
      <c r="Q36" s="50"/>
      <c r="R36" s="47"/>
      <c r="S36" s="51"/>
      <c r="T36" s="47"/>
      <c r="U36" s="61">
        <f t="shared" si="3"/>
        <v>366</v>
      </c>
      <c r="V36" s="61">
        <f t="shared" si="4"/>
        <v>425</v>
      </c>
      <c r="W36" s="61">
        <f t="shared" si="5"/>
        <v>152</v>
      </c>
      <c r="X36" s="41" t="str">
        <f t="shared" si="16"/>
        <v>期間外</v>
      </c>
      <c r="Y36" s="4" t="str">
        <f t="shared" si="6"/>
        <v/>
      </c>
      <c r="Z36" s="16">
        <f t="shared" si="7"/>
        <v>0</v>
      </c>
      <c r="AA36" s="60">
        <f t="shared" si="8"/>
        <v>366</v>
      </c>
      <c r="AB36" s="4" t="str">
        <f t="shared" si="15"/>
        <v/>
      </c>
      <c r="AC36" s="4" t="str">
        <f t="shared" si="9"/>
        <v/>
      </c>
      <c r="AD36" s="46" t="str">
        <f t="shared" si="10"/>
        <v/>
      </c>
      <c r="AE36" s="7" t="str">
        <f t="shared" si="11"/>
        <v/>
      </c>
      <c r="AF36" s="55" t="str">
        <f t="shared" si="12"/>
        <v/>
      </c>
      <c r="AG36" s="54" t="str">
        <f t="shared" si="13"/>
        <v/>
      </c>
    </row>
    <row r="37" spans="1:33" ht="31.5" customHeight="1">
      <c r="A37" s="2">
        <v>33</v>
      </c>
      <c r="B37" s="49"/>
      <c r="C37" s="50"/>
      <c r="D37" s="51"/>
      <c r="E37" s="47"/>
      <c r="F37" s="47"/>
      <c r="G37" s="52"/>
      <c r="H37" s="48"/>
      <c r="I37" s="57"/>
      <c r="J37" s="58"/>
      <c r="K37" s="59"/>
      <c r="L37" s="58"/>
      <c r="M37" s="44" t="str">
        <f t="shared" ref="M37:M68" si="17">IFERROR(IF(E37="24カ月齢以下のパリビズマブ新規適応5疾患","投与不可",IF(OR(C37="",G37="",E37=""),"",AF37&amp;CHAR(10)&amp;AE37)),"")</f>
        <v/>
      </c>
      <c r="N37" s="50"/>
      <c r="O37" s="7" t="str">
        <f t="shared" ref="O37:O68" si="18">IFERROR(IF(OR(LEFT(M37,4)="投与不可",E37="24カ月齢以下のパリビズマブ新規適応5疾患"),"投与不可",IF(OR(C37="",G37="",E37="",N37=""),"",IF(Y37="×","投与不可",IF(I37="",VLOOKUP(AD37,投与量,2,FALSE),"ニルセビマブ200mg")))),"")</f>
        <v/>
      </c>
      <c r="P37" s="8" t="str">
        <f t="shared" ref="P37:P68" si="19">IF(N37="","",DATEDIF(C37,N37,"M"))</f>
        <v/>
      </c>
      <c r="Q37" s="50"/>
      <c r="R37" s="47"/>
      <c r="S37" s="51"/>
      <c r="T37" s="47"/>
      <c r="U37" s="61">
        <f t="shared" ref="U37:U68" si="20">EDATE(C37,12)</f>
        <v>366</v>
      </c>
      <c r="V37" s="61">
        <f t="shared" ref="V37:V68" si="21">EOMONTH(C37,13)</f>
        <v>425</v>
      </c>
      <c r="W37" s="61">
        <f t="shared" ref="W37:W68" si="22">EDATE(I37,$K$1)</f>
        <v>152</v>
      </c>
      <c r="X37" s="41" t="str">
        <f t="shared" si="16"/>
        <v>期間外</v>
      </c>
      <c r="Y37" s="4" t="str">
        <f t="shared" ref="Y37:Y68" si="23">IFERROR(IF(OR(NOT(K37=""),G37="3回目",E37="24カ月齢以下のパリビズマブ新規適応5疾患",AND(OR(E37="在胎期間28週以下の早産12カ月齢以下の児",E37="在胎期間29週～35週の早産6カ月齢以下の児"),OR(NOT(I37=""),G37="2回目"))),"×",""),"")</f>
        <v/>
      </c>
      <c r="Z37" s="16">
        <f t="shared" ref="Z37:Z68" si="24">IF(I37="",C37,EDATE(I37,$K$1+1))</f>
        <v>0</v>
      </c>
      <c r="AA37" s="60">
        <f t="shared" ref="AA37:AA68" si="25">IF(X37="期間外",EOMONTH(U37,0),EOMONTH(I37,$K$1))</f>
        <v>366</v>
      </c>
      <c r="AB37" s="4" t="str">
        <f t="shared" si="15"/>
        <v/>
      </c>
      <c r="AC37" s="4" t="str">
        <f t="shared" ref="AC37:AC68" si="26">IFERROR(IF(C37="","",DATEDIF(C37,N37,"Y")),"")</f>
        <v/>
      </c>
      <c r="AD37" s="46" t="str">
        <f t="shared" ref="AD37:AD68" si="27">IFERROR(IF(C37="","",IF(AC37=0,H37,"1歳以上")),"")</f>
        <v/>
      </c>
      <c r="AE37" s="7" t="str">
        <f t="shared" ref="AE37:AE68" si="28">IFERROR(IF(Y37="×","",IF(OR(C37="",G37="1回目",G37="",G37="3回目"),"",IF(AND(I37="",G37="2回目"),"",IF(AB37="×","",IF(X37="期間外","　(推奨投与時期 "&amp;TEXT(U37,"YYYY/MM")&amp;"～"&amp;TEXT(V37,"YYYY/MM")&amp;")","　(推奨投与時期 "&amp;TEXT(EDATE(I37,$K$1),"YYYY/MM")&amp;"～"&amp;TEXT(EOMONTH(I37,$K$1+1),"YYYY/MM")&amp;")"))))),"")</f>
        <v/>
      </c>
      <c r="AF37" s="55" t="str">
        <f t="shared" ref="AF37:AF68" si="29">IFERROR(IF(OR(C37="",G37=""),"",IF(Y37="×","投与不可",IF(I37="",TEXT(C37,"yyyy/mm/dd")&amp;"～"&amp;TEXT(EDATE(C37,VLOOKUP(E37,期間末日,2,FALSE))-1,"yyyy/mm/dd"),TEXT(EOMONTH(I37,$K$1)+1,"yyyy/mm/dd")&amp;"～"&amp;TEXT(EDATE(C37,VLOOKUP(E37,期間末日,2,FALSE))-1,"yyyy/mm/dd")))),"")</f>
        <v/>
      </c>
      <c r="AG37" s="54" t="str">
        <f t="shared" ref="AG37:AG68" si="30">IFERROR(IF(C37="","",EDATE(C37,VLOOKUP(E37,期間末日,2,FALSE))-1),"")</f>
        <v/>
      </c>
    </row>
    <row r="38" spans="1:33" ht="31.5" customHeight="1">
      <c r="A38" s="2">
        <v>34</v>
      </c>
      <c r="B38" s="49"/>
      <c r="C38" s="50"/>
      <c r="D38" s="51"/>
      <c r="E38" s="47"/>
      <c r="F38" s="47"/>
      <c r="G38" s="52"/>
      <c r="H38" s="48"/>
      <c r="I38" s="57"/>
      <c r="J38" s="58"/>
      <c r="K38" s="59"/>
      <c r="L38" s="58"/>
      <c r="M38" s="44" t="str">
        <f t="shared" si="17"/>
        <v/>
      </c>
      <c r="N38" s="50"/>
      <c r="O38" s="7" t="str">
        <f t="shared" si="18"/>
        <v/>
      </c>
      <c r="P38" s="8" t="str">
        <f t="shared" si="19"/>
        <v/>
      </c>
      <c r="Q38" s="50"/>
      <c r="R38" s="47"/>
      <c r="S38" s="51"/>
      <c r="T38" s="47"/>
      <c r="U38" s="61">
        <f t="shared" si="20"/>
        <v>366</v>
      </c>
      <c r="V38" s="61">
        <f t="shared" si="21"/>
        <v>425</v>
      </c>
      <c r="W38" s="61">
        <f t="shared" si="22"/>
        <v>152</v>
      </c>
      <c r="X38" s="41" t="str">
        <f t="shared" si="16"/>
        <v>期間外</v>
      </c>
      <c r="Y38" s="4" t="str">
        <f t="shared" si="23"/>
        <v/>
      </c>
      <c r="Z38" s="16">
        <f t="shared" si="24"/>
        <v>0</v>
      </c>
      <c r="AA38" s="60">
        <f t="shared" si="25"/>
        <v>366</v>
      </c>
      <c r="AB38" s="4" t="str">
        <f t="shared" si="15"/>
        <v/>
      </c>
      <c r="AC38" s="4" t="str">
        <f t="shared" si="26"/>
        <v/>
      </c>
      <c r="AD38" s="46" t="str">
        <f t="shared" si="27"/>
        <v/>
      </c>
      <c r="AE38" s="7" t="str">
        <f t="shared" si="28"/>
        <v/>
      </c>
      <c r="AF38" s="55" t="str">
        <f t="shared" si="29"/>
        <v/>
      </c>
      <c r="AG38" s="54" t="str">
        <f t="shared" si="30"/>
        <v/>
      </c>
    </row>
    <row r="39" spans="1:33" ht="31.5" customHeight="1">
      <c r="A39" s="2">
        <v>35</v>
      </c>
      <c r="B39" s="49"/>
      <c r="C39" s="50"/>
      <c r="D39" s="51"/>
      <c r="E39" s="47"/>
      <c r="F39" s="47"/>
      <c r="G39" s="52"/>
      <c r="H39" s="48"/>
      <c r="I39" s="57"/>
      <c r="J39" s="58"/>
      <c r="K39" s="59"/>
      <c r="L39" s="58"/>
      <c r="M39" s="44" t="str">
        <f t="shared" si="17"/>
        <v/>
      </c>
      <c r="N39" s="50"/>
      <c r="O39" s="7" t="str">
        <f t="shared" si="18"/>
        <v/>
      </c>
      <c r="P39" s="8" t="str">
        <f t="shared" si="19"/>
        <v/>
      </c>
      <c r="Q39" s="50"/>
      <c r="R39" s="47"/>
      <c r="S39" s="51"/>
      <c r="T39" s="47"/>
      <c r="U39" s="61">
        <f t="shared" si="20"/>
        <v>366</v>
      </c>
      <c r="V39" s="61">
        <f t="shared" si="21"/>
        <v>425</v>
      </c>
      <c r="W39" s="61">
        <f t="shared" si="22"/>
        <v>152</v>
      </c>
      <c r="X39" s="41" t="str">
        <f t="shared" si="16"/>
        <v>期間外</v>
      </c>
      <c r="Y39" s="4" t="str">
        <f t="shared" si="23"/>
        <v/>
      </c>
      <c r="Z39" s="16">
        <f t="shared" si="24"/>
        <v>0</v>
      </c>
      <c r="AA39" s="60">
        <f t="shared" si="25"/>
        <v>366</v>
      </c>
      <c r="AB39" s="4" t="str">
        <f t="shared" si="15"/>
        <v/>
      </c>
      <c r="AC39" s="4" t="str">
        <f t="shared" si="26"/>
        <v/>
      </c>
      <c r="AD39" s="46" t="str">
        <f t="shared" si="27"/>
        <v/>
      </c>
      <c r="AE39" s="7" t="str">
        <f t="shared" si="28"/>
        <v/>
      </c>
      <c r="AF39" s="55" t="str">
        <f t="shared" si="29"/>
        <v/>
      </c>
      <c r="AG39" s="54" t="str">
        <f t="shared" si="30"/>
        <v/>
      </c>
    </row>
    <row r="40" spans="1:33" ht="31.5" customHeight="1">
      <c r="A40" s="2">
        <v>36</v>
      </c>
      <c r="B40" s="49"/>
      <c r="C40" s="50"/>
      <c r="D40" s="51"/>
      <c r="E40" s="47"/>
      <c r="F40" s="47"/>
      <c r="G40" s="52"/>
      <c r="H40" s="48"/>
      <c r="I40" s="57"/>
      <c r="J40" s="58"/>
      <c r="K40" s="59"/>
      <c r="L40" s="58"/>
      <c r="M40" s="44" t="str">
        <f t="shared" si="17"/>
        <v/>
      </c>
      <c r="N40" s="50"/>
      <c r="O40" s="7" t="str">
        <f t="shared" si="18"/>
        <v/>
      </c>
      <c r="P40" s="8" t="str">
        <f t="shared" si="19"/>
        <v/>
      </c>
      <c r="Q40" s="50"/>
      <c r="R40" s="47"/>
      <c r="S40" s="51"/>
      <c r="T40" s="47"/>
      <c r="U40" s="61">
        <f t="shared" si="20"/>
        <v>366</v>
      </c>
      <c r="V40" s="61">
        <f t="shared" si="21"/>
        <v>425</v>
      </c>
      <c r="W40" s="61">
        <f t="shared" si="22"/>
        <v>152</v>
      </c>
      <c r="X40" s="41" t="str">
        <f t="shared" si="16"/>
        <v>期間外</v>
      </c>
      <c r="Y40" s="4" t="str">
        <f t="shared" si="23"/>
        <v/>
      </c>
      <c r="Z40" s="16">
        <f t="shared" si="24"/>
        <v>0</v>
      </c>
      <c r="AA40" s="60">
        <f t="shared" si="25"/>
        <v>366</v>
      </c>
      <c r="AB40" s="4" t="str">
        <f t="shared" si="15"/>
        <v/>
      </c>
      <c r="AC40" s="4" t="str">
        <f t="shared" si="26"/>
        <v/>
      </c>
      <c r="AD40" s="46" t="str">
        <f t="shared" si="27"/>
        <v/>
      </c>
      <c r="AE40" s="7" t="str">
        <f t="shared" si="28"/>
        <v/>
      </c>
      <c r="AF40" s="55" t="str">
        <f t="shared" si="29"/>
        <v/>
      </c>
      <c r="AG40" s="54" t="str">
        <f t="shared" si="30"/>
        <v/>
      </c>
    </row>
    <row r="41" spans="1:33" ht="31.5" customHeight="1">
      <c r="A41" s="2">
        <v>37</v>
      </c>
      <c r="B41" s="49"/>
      <c r="C41" s="50"/>
      <c r="D41" s="51"/>
      <c r="E41" s="47"/>
      <c r="F41" s="47"/>
      <c r="G41" s="52"/>
      <c r="H41" s="48"/>
      <c r="I41" s="57"/>
      <c r="J41" s="58"/>
      <c r="K41" s="59"/>
      <c r="L41" s="58"/>
      <c r="M41" s="44" t="str">
        <f t="shared" si="17"/>
        <v/>
      </c>
      <c r="N41" s="50"/>
      <c r="O41" s="7" t="str">
        <f t="shared" si="18"/>
        <v/>
      </c>
      <c r="P41" s="8" t="str">
        <f t="shared" si="19"/>
        <v/>
      </c>
      <c r="Q41" s="50"/>
      <c r="R41" s="47"/>
      <c r="S41" s="51"/>
      <c r="T41" s="47"/>
      <c r="U41" s="61">
        <f t="shared" si="20"/>
        <v>366</v>
      </c>
      <c r="V41" s="61">
        <f t="shared" si="21"/>
        <v>425</v>
      </c>
      <c r="W41" s="61">
        <f t="shared" si="22"/>
        <v>152</v>
      </c>
      <c r="X41" s="41" t="str">
        <f t="shared" si="16"/>
        <v>期間外</v>
      </c>
      <c r="Y41" s="4" t="str">
        <f t="shared" si="23"/>
        <v/>
      </c>
      <c r="Z41" s="16">
        <f t="shared" si="24"/>
        <v>0</v>
      </c>
      <c r="AA41" s="60">
        <f t="shared" si="25"/>
        <v>366</v>
      </c>
      <c r="AB41" s="4" t="str">
        <f t="shared" si="15"/>
        <v/>
      </c>
      <c r="AC41" s="4" t="str">
        <f t="shared" si="26"/>
        <v/>
      </c>
      <c r="AD41" s="46" t="str">
        <f t="shared" si="27"/>
        <v/>
      </c>
      <c r="AE41" s="7" t="str">
        <f t="shared" si="28"/>
        <v/>
      </c>
      <c r="AF41" s="55" t="str">
        <f t="shared" si="29"/>
        <v/>
      </c>
      <c r="AG41" s="54" t="str">
        <f t="shared" si="30"/>
        <v/>
      </c>
    </row>
    <row r="42" spans="1:33" ht="31.5" customHeight="1">
      <c r="A42" s="2">
        <v>38</v>
      </c>
      <c r="B42" s="49"/>
      <c r="C42" s="50"/>
      <c r="D42" s="51"/>
      <c r="E42" s="47"/>
      <c r="F42" s="47"/>
      <c r="G42" s="52"/>
      <c r="H42" s="48"/>
      <c r="I42" s="57"/>
      <c r="J42" s="58"/>
      <c r="K42" s="59"/>
      <c r="L42" s="58"/>
      <c r="M42" s="44" t="str">
        <f t="shared" si="17"/>
        <v/>
      </c>
      <c r="N42" s="50"/>
      <c r="O42" s="7" t="str">
        <f t="shared" si="18"/>
        <v/>
      </c>
      <c r="P42" s="8" t="str">
        <f t="shared" si="19"/>
        <v/>
      </c>
      <c r="Q42" s="50"/>
      <c r="R42" s="47"/>
      <c r="S42" s="51"/>
      <c r="T42" s="47"/>
      <c r="U42" s="61">
        <f t="shared" si="20"/>
        <v>366</v>
      </c>
      <c r="V42" s="61">
        <f t="shared" si="21"/>
        <v>425</v>
      </c>
      <c r="W42" s="61">
        <f t="shared" si="22"/>
        <v>152</v>
      </c>
      <c r="X42" s="41" t="str">
        <f t="shared" si="16"/>
        <v>期間外</v>
      </c>
      <c r="Y42" s="4" t="str">
        <f t="shared" si="23"/>
        <v/>
      </c>
      <c r="Z42" s="16">
        <f t="shared" si="24"/>
        <v>0</v>
      </c>
      <c r="AA42" s="60">
        <f t="shared" si="25"/>
        <v>366</v>
      </c>
      <c r="AB42" s="4" t="str">
        <f t="shared" si="15"/>
        <v/>
      </c>
      <c r="AC42" s="4" t="str">
        <f t="shared" si="26"/>
        <v/>
      </c>
      <c r="AD42" s="46" t="str">
        <f t="shared" si="27"/>
        <v/>
      </c>
      <c r="AE42" s="7" t="str">
        <f t="shared" si="28"/>
        <v/>
      </c>
      <c r="AF42" s="55" t="str">
        <f t="shared" si="29"/>
        <v/>
      </c>
      <c r="AG42" s="54" t="str">
        <f t="shared" si="30"/>
        <v/>
      </c>
    </row>
    <row r="43" spans="1:33" ht="31.5" customHeight="1">
      <c r="A43" s="2">
        <v>39</v>
      </c>
      <c r="B43" s="49"/>
      <c r="C43" s="50"/>
      <c r="D43" s="51"/>
      <c r="E43" s="47"/>
      <c r="F43" s="47"/>
      <c r="G43" s="52"/>
      <c r="H43" s="48"/>
      <c r="I43" s="57"/>
      <c r="J43" s="58"/>
      <c r="K43" s="59"/>
      <c r="L43" s="58"/>
      <c r="M43" s="44" t="str">
        <f t="shared" si="17"/>
        <v/>
      </c>
      <c r="N43" s="50"/>
      <c r="O43" s="7" t="str">
        <f t="shared" si="18"/>
        <v/>
      </c>
      <c r="P43" s="8" t="str">
        <f t="shared" si="19"/>
        <v/>
      </c>
      <c r="Q43" s="50"/>
      <c r="R43" s="47"/>
      <c r="S43" s="51"/>
      <c r="T43" s="47"/>
      <c r="U43" s="61">
        <f t="shared" si="20"/>
        <v>366</v>
      </c>
      <c r="V43" s="61">
        <f t="shared" si="21"/>
        <v>425</v>
      </c>
      <c r="W43" s="61">
        <f t="shared" si="22"/>
        <v>152</v>
      </c>
      <c r="X43" s="41" t="str">
        <f t="shared" si="16"/>
        <v>期間外</v>
      </c>
      <c r="Y43" s="4" t="str">
        <f t="shared" si="23"/>
        <v/>
      </c>
      <c r="Z43" s="16">
        <f t="shared" si="24"/>
        <v>0</v>
      </c>
      <c r="AA43" s="60">
        <f t="shared" si="25"/>
        <v>366</v>
      </c>
      <c r="AB43" s="4" t="str">
        <f t="shared" si="15"/>
        <v/>
      </c>
      <c r="AC43" s="4" t="str">
        <f t="shared" si="26"/>
        <v/>
      </c>
      <c r="AD43" s="46" t="str">
        <f t="shared" si="27"/>
        <v/>
      </c>
      <c r="AE43" s="7" t="str">
        <f t="shared" si="28"/>
        <v/>
      </c>
      <c r="AF43" s="55" t="str">
        <f t="shared" si="29"/>
        <v/>
      </c>
      <c r="AG43" s="54" t="str">
        <f t="shared" si="30"/>
        <v/>
      </c>
    </row>
    <row r="44" spans="1:33" ht="31.5" customHeight="1">
      <c r="A44" s="2">
        <v>40</v>
      </c>
      <c r="B44" s="49"/>
      <c r="C44" s="50"/>
      <c r="D44" s="51"/>
      <c r="E44" s="47"/>
      <c r="F44" s="47"/>
      <c r="G44" s="52"/>
      <c r="H44" s="48"/>
      <c r="I44" s="57"/>
      <c r="J44" s="58"/>
      <c r="K44" s="59"/>
      <c r="L44" s="58"/>
      <c r="M44" s="44" t="str">
        <f t="shared" si="17"/>
        <v/>
      </c>
      <c r="N44" s="50"/>
      <c r="O44" s="7" t="str">
        <f t="shared" si="18"/>
        <v/>
      </c>
      <c r="P44" s="8" t="str">
        <f t="shared" si="19"/>
        <v/>
      </c>
      <c r="Q44" s="50"/>
      <c r="R44" s="47"/>
      <c r="S44" s="51"/>
      <c r="T44" s="47"/>
      <c r="U44" s="61">
        <f t="shared" si="20"/>
        <v>366</v>
      </c>
      <c r="V44" s="61">
        <f t="shared" si="21"/>
        <v>425</v>
      </c>
      <c r="W44" s="61">
        <f t="shared" si="22"/>
        <v>152</v>
      </c>
      <c r="X44" s="41" t="str">
        <f t="shared" si="16"/>
        <v>期間外</v>
      </c>
      <c r="Y44" s="4" t="str">
        <f t="shared" si="23"/>
        <v/>
      </c>
      <c r="Z44" s="16">
        <f t="shared" si="24"/>
        <v>0</v>
      </c>
      <c r="AA44" s="60">
        <f t="shared" si="25"/>
        <v>366</v>
      </c>
      <c r="AB44" s="4" t="str">
        <f t="shared" si="15"/>
        <v/>
      </c>
      <c r="AC44" s="4" t="str">
        <f t="shared" si="26"/>
        <v/>
      </c>
      <c r="AD44" s="46" t="str">
        <f t="shared" si="27"/>
        <v/>
      </c>
      <c r="AE44" s="7" t="str">
        <f t="shared" si="28"/>
        <v/>
      </c>
      <c r="AF44" s="55" t="str">
        <f t="shared" si="29"/>
        <v/>
      </c>
      <c r="AG44" s="54" t="str">
        <f t="shared" si="30"/>
        <v/>
      </c>
    </row>
    <row r="45" spans="1:33" ht="31.5" customHeight="1">
      <c r="A45" s="2">
        <v>41</v>
      </c>
      <c r="B45" s="49"/>
      <c r="C45" s="50"/>
      <c r="D45" s="51"/>
      <c r="E45" s="47"/>
      <c r="F45" s="47"/>
      <c r="G45" s="52"/>
      <c r="H45" s="48"/>
      <c r="I45" s="57"/>
      <c r="J45" s="58"/>
      <c r="K45" s="59"/>
      <c r="L45" s="58"/>
      <c r="M45" s="44" t="str">
        <f t="shared" si="17"/>
        <v/>
      </c>
      <c r="N45" s="50"/>
      <c r="O45" s="7" t="str">
        <f t="shared" si="18"/>
        <v/>
      </c>
      <c r="P45" s="8" t="str">
        <f t="shared" si="19"/>
        <v/>
      </c>
      <c r="Q45" s="50"/>
      <c r="R45" s="47"/>
      <c r="S45" s="51"/>
      <c r="T45" s="47"/>
      <c r="U45" s="61">
        <f t="shared" si="20"/>
        <v>366</v>
      </c>
      <c r="V45" s="61">
        <f t="shared" si="21"/>
        <v>425</v>
      </c>
      <c r="W45" s="61">
        <f t="shared" si="22"/>
        <v>152</v>
      </c>
      <c r="X45" s="41" t="str">
        <f t="shared" si="16"/>
        <v>期間外</v>
      </c>
      <c r="Y45" s="4" t="str">
        <f t="shared" si="23"/>
        <v/>
      </c>
      <c r="Z45" s="16">
        <f t="shared" si="24"/>
        <v>0</v>
      </c>
      <c r="AA45" s="60">
        <f t="shared" si="25"/>
        <v>366</v>
      </c>
      <c r="AB45" s="4" t="str">
        <f t="shared" si="15"/>
        <v/>
      </c>
      <c r="AC45" s="4" t="str">
        <f t="shared" si="26"/>
        <v/>
      </c>
      <c r="AD45" s="46" t="str">
        <f t="shared" si="27"/>
        <v/>
      </c>
      <c r="AE45" s="7" t="str">
        <f t="shared" si="28"/>
        <v/>
      </c>
      <c r="AF45" s="55" t="str">
        <f t="shared" si="29"/>
        <v/>
      </c>
      <c r="AG45" s="54" t="str">
        <f t="shared" si="30"/>
        <v/>
      </c>
    </row>
    <row r="46" spans="1:33" ht="31.5" customHeight="1">
      <c r="A46" s="2">
        <v>42</v>
      </c>
      <c r="B46" s="49"/>
      <c r="C46" s="50"/>
      <c r="D46" s="51"/>
      <c r="E46" s="47"/>
      <c r="F46" s="47"/>
      <c r="G46" s="52"/>
      <c r="H46" s="48"/>
      <c r="I46" s="57"/>
      <c r="J46" s="58"/>
      <c r="K46" s="59"/>
      <c r="L46" s="58"/>
      <c r="M46" s="44" t="str">
        <f t="shared" si="17"/>
        <v/>
      </c>
      <c r="N46" s="50"/>
      <c r="O46" s="7" t="str">
        <f t="shared" si="18"/>
        <v/>
      </c>
      <c r="P46" s="8" t="str">
        <f t="shared" si="19"/>
        <v/>
      </c>
      <c r="Q46" s="50"/>
      <c r="R46" s="47"/>
      <c r="S46" s="51"/>
      <c r="T46" s="47"/>
      <c r="U46" s="61">
        <f t="shared" si="20"/>
        <v>366</v>
      </c>
      <c r="V46" s="61">
        <f t="shared" si="21"/>
        <v>425</v>
      </c>
      <c r="W46" s="61">
        <f t="shared" si="22"/>
        <v>152</v>
      </c>
      <c r="X46" s="41" t="str">
        <f t="shared" si="16"/>
        <v>期間外</v>
      </c>
      <c r="Y46" s="4" t="str">
        <f t="shared" si="23"/>
        <v/>
      </c>
      <c r="Z46" s="16">
        <f t="shared" si="24"/>
        <v>0</v>
      </c>
      <c r="AA46" s="60">
        <f t="shared" si="25"/>
        <v>366</v>
      </c>
      <c r="AB46" s="4" t="str">
        <f t="shared" si="15"/>
        <v/>
      </c>
      <c r="AC46" s="4" t="str">
        <f t="shared" si="26"/>
        <v/>
      </c>
      <c r="AD46" s="46" t="str">
        <f t="shared" si="27"/>
        <v/>
      </c>
      <c r="AE46" s="7" t="str">
        <f t="shared" si="28"/>
        <v/>
      </c>
      <c r="AF46" s="55" t="str">
        <f t="shared" si="29"/>
        <v/>
      </c>
      <c r="AG46" s="54" t="str">
        <f t="shared" si="30"/>
        <v/>
      </c>
    </row>
    <row r="47" spans="1:33" ht="31.5" customHeight="1">
      <c r="A47" s="2">
        <v>43</v>
      </c>
      <c r="B47" s="49"/>
      <c r="C47" s="50"/>
      <c r="D47" s="51"/>
      <c r="E47" s="47"/>
      <c r="F47" s="47"/>
      <c r="G47" s="52"/>
      <c r="H47" s="48"/>
      <c r="I47" s="57"/>
      <c r="J47" s="58"/>
      <c r="K47" s="59"/>
      <c r="L47" s="58"/>
      <c r="M47" s="44" t="str">
        <f t="shared" si="17"/>
        <v/>
      </c>
      <c r="N47" s="50"/>
      <c r="O47" s="7" t="str">
        <f t="shared" si="18"/>
        <v/>
      </c>
      <c r="P47" s="8" t="str">
        <f t="shared" si="19"/>
        <v/>
      </c>
      <c r="Q47" s="50"/>
      <c r="R47" s="47"/>
      <c r="S47" s="51"/>
      <c r="T47" s="47"/>
      <c r="U47" s="61">
        <f t="shared" si="20"/>
        <v>366</v>
      </c>
      <c r="V47" s="61">
        <f t="shared" si="21"/>
        <v>425</v>
      </c>
      <c r="W47" s="61">
        <f t="shared" si="22"/>
        <v>152</v>
      </c>
      <c r="X47" s="41" t="str">
        <f t="shared" si="16"/>
        <v>期間外</v>
      </c>
      <c r="Y47" s="4" t="str">
        <f t="shared" si="23"/>
        <v/>
      </c>
      <c r="Z47" s="16">
        <f t="shared" si="24"/>
        <v>0</v>
      </c>
      <c r="AA47" s="60">
        <f t="shared" si="25"/>
        <v>366</v>
      </c>
      <c r="AB47" s="4" t="str">
        <f t="shared" si="15"/>
        <v/>
      </c>
      <c r="AC47" s="4" t="str">
        <f t="shared" si="26"/>
        <v/>
      </c>
      <c r="AD47" s="46" t="str">
        <f t="shared" si="27"/>
        <v/>
      </c>
      <c r="AE47" s="7" t="str">
        <f t="shared" si="28"/>
        <v/>
      </c>
      <c r="AF47" s="55" t="str">
        <f t="shared" si="29"/>
        <v/>
      </c>
      <c r="AG47" s="54" t="str">
        <f t="shared" si="30"/>
        <v/>
      </c>
    </row>
    <row r="48" spans="1:33" ht="31.5" customHeight="1">
      <c r="A48" s="2">
        <v>44</v>
      </c>
      <c r="B48" s="49"/>
      <c r="C48" s="50"/>
      <c r="D48" s="51"/>
      <c r="E48" s="47"/>
      <c r="F48" s="47"/>
      <c r="G48" s="52"/>
      <c r="H48" s="48"/>
      <c r="I48" s="57"/>
      <c r="J48" s="58"/>
      <c r="K48" s="59"/>
      <c r="L48" s="58"/>
      <c r="M48" s="44" t="str">
        <f t="shared" si="17"/>
        <v/>
      </c>
      <c r="N48" s="50"/>
      <c r="O48" s="7" t="str">
        <f t="shared" si="18"/>
        <v/>
      </c>
      <c r="P48" s="8" t="str">
        <f t="shared" si="19"/>
        <v/>
      </c>
      <c r="Q48" s="50"/>
      <c r="R48" s="47"/>
      <c r="S48" s="51"/>
      <c r="T48" s="47"/>
      <c r="U48" s="61">
        <f t="shared" si="20"/>
        <v>366</v>
      </c>
      <c r="V48" s="61">
        <f t="shared" si="21"/>
        <v>425</v>
      </c>
      <c r="W48" s="61">
        <f t="shared" si="22"/>
        <v>152</v>
      </c>
      <c r="X48" s="41" t="str">
        <f t="shared" si="16"/>
        <v>期間外</v>
      </c>
      <c r="Y48" s="4" t="str">
        <f t="shared" si="23"/>
        <v/>
      </c>
      <c r="Z48" s="16">
        <f t="shared" si="24"/>
        <v>0</v>
      </c>
      <c r="AA48" s="60">
        <f t="shared" si="25"/>
        <v>366</v>
      </c>
      <c r="AB48" s="4" t="str">
        <f t="shared" si="15"/>
        <v/>
      </c>
      <c r="AC48" s="4" t="str">
        <f t="shared" si="26"/>
        <v/>
      </c>
      <c r="AD48" s="46" t="str">
        <f t="shared" si="27"/>
        <v/>
      </c>
      <c r="AE48" s="7" t="str">
        <f t="shared" si="28"/>
        <v/>
      </c>
      <c r="AF48" s="55" t="str">
        <f t="shared" si="29"/>
        <v/>
      </c>
      <c r="AG48" s="54" t="str">
        <f t="shared" si="30"/>
        <v/>
      </c>
    </row>
    <row r="49" spans="1:33" ht="31.5" customHeight="1">
      <c r="A49" s="2">
        <v>45</v>
      </c>
      <c r="B49" s="49"/>
      <c r="C49" s="50"/>
      <c r="D49" s="51"/>
      <c r="E49" s="47"/>
      <c r="F49" s="47"/>
      <c r="G49" s="52"/>
      <c r="H49" s="48"/>
      <c r="I49" s="57"/>
      <c r="J49" s="58"/>
      <c r="K49" s="59"/>
      <c r="L49" s="58"/>
      <c r="M49" s="44" t="str">
        <f t="shared" si="17"/>
        <v/>
      </c>
      <c r="N49" s="50"/>
      <c r="O49" s="7" t="str">
        <f t="shared" si="18"/>
        <v/>
      </c>
      <c r="P49" s="8" t="str">
        <f t="shared" si="19"/>
        <v/>
      </c>
      <c r="Q49" s="50"/>
      <c r="R49" s="47"/>
      <c r="S49" s="51"/>
      <c r="T49" s="47"/>
      <c r="U49" s="61">
        <f t="shared" si="20"/>
        <v>366</v>
      </c>
      <c r="V49" s="61">
        <f t="shared" si="21"/>
        <v>425</v>
      </c>
      <c r="W49" s="61">
        <f t="shared" si="22"/>
        <v>152</v>
      </c>
      <c r="X49" s="41" t="str">
        <f t="shared" si="16"/>
        <v>期間外</v>
      </c>
      <c r="Y49" s="4" t="str">
        <f t="shared" si="23"/>
        <v/>
      </c>
      <c r="Z49" s="16">
        <f t="shared" si="24"/>
        <v>0</v>
      </c>
      <c r="AA49" s="60">
        <f t="shared" si="25"/>
        <v>366</v>
      </c>
      <c r="AB49" s="4" t="str">
        <f t="shared" si="15"/>
        <v/>
      </c>
      <c r="AC49" s="4" t="str">
        <f t="shared" si="26"/>
        <v/>
      </c>
      <c r="AD49" s="46" t="str">
        <f t="shared" si="27"/>
        <v/>
      </c>
      <c r="AE49" s="7" t="str">
        <f t="shared" si="28"/>
        <v/>
      </c>
      <c r="AF49" s="55" t="str">
        <f t="shared" si="29"/>
        <v/>
      </c>
      <c r="AG49" s="54" t="str">
        <f t="shared" si="30"/>
        <v/>
      </c>
    </row>
    <row r="50" spans="1:33" ht="31.5" customHeight="1">
      <c r="A50" s="2">
        <v>46</v>
      </c>
      <c r="B50" s="49"/>
      <c r="C50" s="50"/>
      <c r="D50" s="51"/>
      <c r="E50" s="47"/>
      <c r="F50" s="47"/>
      <c r="G50" s="52"/>
      <c r="H50" s="48"/>
      <c r="I50" s="57"/>
      <c r="J50" s="58"/>
      <c r="K50" s="59"/>
      <c r="L50" s="58"/>
      <c r="M50" s="44" t="str">
        <f t="shared" si="17"/>
        <v/>
      </c>
      <c r="N50" s="50"/>
      <c r="O50" s="7" t="str">
        <f t="shared" si="18"/>
        <v/>
      </c>
      <c r="P50" s="8" t="str">
        <f t="shared" si="19"/>
        <v/>
      </c>
      <c r="Q50" s="50"/>
      <c r="R50" s="47"/>
      <c r="S50" s="51"/>
      <c r="T50" s="47"/>
      <c r="U50" s="61">
        <f t="shared" si="20"/>
        <v>366</v>
      </c>
      <c r="V50" s="61">
        <f t="shared" si="21"/>
        <v>425</v>
      </c>
      <c r="W50" s="61">
        <f t="shared" si="22"/>
        <v>152</v>
      </c>
      <c r="X50" s="41" t="str">
        <f t="shared" si="16"/>
        <v>期間外</v>
      </c>
      <c r="Y50" s="4" t="str">
        <f t="shared" si="23"/>
        <v/>
      </c>
      <c r="Z50" s="16">
        <f t="shared" si="24"/>
        <v>0</v>
      </c>
      <c r="AA50" s="60">
        <f t="shared" si="25"/>
        <v>366</v>
      </c>
      <c r="AB50" s="4" t="str">
        <f t="shared" si="15"/>
        <v/>
      </c>
      <c r="AC50" s="4" t="str">
        <f t="shared" si="26"/>
        <v/>
      </c>
      <c r="AD50" s="46" t="str">
        <f t="shared" si="27"/>
        <v/>
      </c>
      <c r="AE50" s="7" t="str">
        <f t="shared" si="28"/>
        <v/>
      </c>
      <c r="AF50" s="55" t="str">
        <f t="shared" si="29"/>
        <v/>
      </c>
      <c r="AG50" s="54" t="str">
        <f t="shared" si="30"/>
        <v/>
      </c>
    </row>
    <row r="51" spans="1:33" ht="31.5" customHeight="1">
      <c r="A51" s="2">
        <v>47</v>
      </c>
      <c r="B51" s="49"/>
      <c r="C51" s="50"/>
      <c r="D51" s="51"/>
      <c r="E51" s="47"/>
      <c r="F51" s="47"/>
      <c r="G51" s="52"/>
      <c r="H51" s="48"/>
      <c r="I51" s="57"/>
      <c r="J51" s="58"/>
      <c r="K51" s="59"/>
      <c r="L51" s="58"/>
      <c r="M51" s="44" t="str">
        <f t="shared" si="17"/>
        <v/>
      </c>
      <c r="N51" s="50"/>
      <c r="O51" s="7" t="str">
        <f t="shared" si="18"/>
        <v/>
      </c>
      <c r="P51" s="8" t="str">
        <f t="shared" si="19"/>
        <v/>
      </c>
      <c r="Q51" s="50"/>
      <c r="R51" s="47"/>
      <c r="S51" s="51"/>
      <c r="T51" s="47"/>
      <c r="U51" s="61">
        <f t="shared" si="20"/>
        <v>366</v>
      </c>
      <c r="V51" s="61">
        <f t="shared" si="21"/>
        <v>425</v>
      </c>
      <c r="W51" s="61">
        <f t="shared" si="22"/>
        <v>152</v>
      </c>
      <c r="X51" s="41" t="str">
        <f t="shared" si="16"/>
        <v>期間外</v>
      </c>
      <c r="Y51" s="4" t="str">
        <f t="shared" si="23"/>
        <v/>
      </c>
      <c r="Z51" s="16">
        <f t="shared" si="24"/>
        <v>0</v>
      </c>
      <c r="AA51" s="60">
        <f t="shared" si="25"/>
        <v>366</v>
      </c>
      <c r="AB51" s="4" t="str">
        <f t="shared" si="15"/>
        <v/>
      </c>
      <c r="AC51" s="4" t="str">
        <f t="shared" si="26"/>
        <v/>
      </c>
      <c r="AD51" s="46" t="str">
        <f t="shared" si="27"/>
        <v/>
      </c>
      <c r="AE51" s="7" t="str">
        <f t="shared" si="28"/>
        <v/>
      </c>
      <c r="AF51" s="55" t="str">
        <f t="shared" si="29"/>
        <v/>
      </c>
      <c r="AG51" s="54" t="str">
        <f t="shared" si="30"/>
        <v/>
      </c>
    </row>
    <row r="52" spans="1:33" ht="31.5" customHeight="1">
      <c r="A52" s="2">
        <v>48</v>
      </c>
      <c r="B52" s="49"/>
      <c r="C52" s="50"/>
      <c r="D52" s="51"/>
      <c r="E52" s="47"/>
      <c r="F52" s="47"/>
      <c r="G52" s="52"/>
      <c r="H52" s="48"/>
      <c r="I52" s="57"/>
      <c r="J52" s="58"/>
      <c r="K52" s="59"/>
      <c r="L52" s="58"/>
      <c r="M52" s="44" t="str">
        <f t="shared" si="17"/>
        <v/>
      </c>
      <c r="N52" s="50"/>
      <c r="O52" s="7" t="str">
        <f t="shared" si="18"/>
        <v/>
      </c>
      <c r="P52" s="8" t="str">
        <f t="shared" si="19"/>
        <v/>
      </c>
      <c r="Q52" s="50"/>
      <c r="R52" s="47"/>
      <c r="S52" s="51"/>
      <c r="T52" s="47"/>
      <c r="U52" s="61">
        <f t="shared" si="20"/>
        <v>366</v>
      </c>
      <c r="V52" s="61">
        <f t="shared" si="21"/>
        <v>425</v>
      </c>
      <c r="W52" s="61">
        <f t="shared" si="22"/>
        <v>152</v>
      </c>
      <c r="X52" s="41" t="str">
        <f t="shared" si="16"/>
        <v>期間外</v>
      </c>
      <c r="Y52" s="4" t="str">
        <f t="shared" si="23"/>
        <v/>
      </c>
      <c r="Z52" s="16">
        <f t="shared" si="24"/>
        <v>0</v>
      </c>
      <c r="AA52" s="60">
        <f t="shared" si="25"/>
        <v>366</v>
      </c>
      <c r="AB52" s="4" t="str">
        <f t="shared" si="15"/>
        <v/>
      </c>
      <c r="AC52" s="4" t="str">
        <f t="shared" si="26"/>
        <v/>
      </c>
      <c r="AD52" s="46" t="str">
        <f t="shared" si="27"/>
        <v/>
      </c>
      <c r="AE52" s="7" t="str">
        <f t="shared" si="28"/>
        <v/>
      </c>
      <c r="AF52" s="55" t="str">
        <f t="shared" si="29"/>
        <v/>
      </c>
      <c r="AG52" s="54" t="str">
        <f t="shared" si="30"/>
        <v/>
      </c>
    </row>
    <row r="53" spans="1:33" ht="31.5" customHeight="1">
      <c r="A53" s="2">
        <v>49</v>
      </c>
      <c r="B53" s="49"/>
      <c r="C53" s="50"/>
      <c r="D53" s="51"/>
      <c r="E53" s="47"/>
      <c r="F53" s="47"/>
      <c r="G53" s="52"/>
      <c r="H53" s="48"/>
      <c r="I53" s="57"/>
      <c r="J53" s="58"/>
      <c r="K53" s="59"/>
      <c r="L53" s="58"/>
      <c r="M53" s="44" t="str">
        <f t="shared" si="17"/>
        <v/>
      </c>
      <c r="N53" s="50"/>
      <c r="O53" s="7" t="str">
        <f t="shared" si="18"/>
        <v/>
      </c>
      <c r="P53" s="8" t="str">
        <f t="shared" si="19"/>
        <v/>
      </c>
      <c r="Q53" s="50"/>
      <c r="R53" s="47"/>
      <c r="S53" s="51"/>
      <c r="T53" s="47"/>
      <c r="U53" s="61">
        <f t="shared" si="20"/>
        <v>366</v>
      </c>
      <c r="V53" s="61">
        <f t="shared" si="21"/>
        <v>425</v>
      </c>
      <c r="W53" s="61">
        <f t="shared" si="22"/>
        <v>152</v>
      </c>
      <c r="X53" s="41" t="str">
        <f t="shared" si="16"/>
        <v>期間外</v>
      </c>
      <c r="Y53" s="4" t="str">
        <f t="shared" si="23"/>
        <v/>
      </c>
      <c r="Z53" s="16">
        <f t="shared" si="24"/>
        <v>0</v>
      </c>
      <c r="AA53" s="60">
        <f t="shared" si="25"/>
        <v>366</v>
      </c>
      <c r="AB53" s="4" t="str">
        <f t="shared" si="15"/>
        <v/>
      </c>
      <c r="AC53" s="4" t="str">
        <f t="shared" si="26"/>
        <v/>
      </c>
      <c r="AD53" s="46" t="str">
        <f t="shared" si="27"/>
        <v/>
      </c>
      <c r="AE53" s="7" t="str">
        <f t="shared" si="28"/>
        <v/>
      </c>
      <c r="AF53" s="55" t="str">
        <f t="shared" si="29"/>
        <v/>
      </c>
      <c r="AG53" s="54" t="str">
        <f t="shared" si="30"/>
        <v/>
      </c>
    </row>
    <row r="54" spans="1:33" ht="31.5" customHeight="1">
      <c r="A54" s="2">
        <v>50</v>
      </c>
      <c r="B54" s="49"/>
      <c r="C54" s="50"/>
      <c r="D54" s="51"/>
      <c r="E54" s="47"/>
      <c r="F54" s="47"/>
      <c r="G54" s="52"/>
      <c r="H54" s="48"/>
      <c r="I54" s="57"/>
      <c r="J54" s="58"/>
      <c r="K54" s="59"/>
      <c r="L54" s="58"/>
      <c r="M54" s="44" t="str">
        <f t="shared" si="17"/>
        <v/>
      </c>
      <c r="N54" s="50"/>
      <c r="O54" s="7" t="str">
        <f t="shared" si="18"/>
        <v/>
      </c>
      <c r="P54" s="8" t="str">
        <f t="shared" si="19"/>
        <v/>
      </c>
      <c r="Q54" s="50"/>
      <c r="R54" s="47"/>
      <c r="S54" s="51"/>
      <c r="T54" s="47"/>
      <c r="U54" s="61">
        <f t="shared" si="20"/>
        <v>366</v>
      </c>
      <c r="V54" s="61">
        <f t="shared" si="21"/>
        <v>425</v>
      </c>
      <c r="W54" s="61">
        <f t="shared" si="22"/>
        <v>152</v>
      </c>
      <c r="X54" s="41" t="str">
        <f t="shared" si="16"/>
        <v>期間外</v>
      </c>
      <c r="Y54" s="4" t="str">
        <f t="shared" si="23"/>
        <v/>
      </c>
      <c r="Z54" s="16">
        <f t="shared" si="24"/>
        <v>0</v>
      </c>
      <c r="AA54" s="60">
        <f t="shared" si="25"/>
        <v>366</v>
      </c>
      <c r="AB54" s="4" t="str">
        <f t="shared" si="15"/>
        <v/>
      </c>
      <c r="AC54" s="4" t="str">
        <f t="shared" si="26"/>
        <v/>
      </c>
      <c r="AD54" s="46" t="str">
        <f t="shared" si="27"/>
        <v/>
      </c>
      <c r="AE54" s="7" t="str">
        <f t="shared" si="28"/>
        <v/>
      </c>
      <c r="AF54" s="55" t="str">
        <f t="shared" si="29"/>
        <v/>
      </c>
      <c r="AG54" s="54" t="str">
        <f t="shared" si="30"/>
        <v/>
      </c>
    </row>
    <row r="55" spans="1:33" ht="31.5" customHeight="1">
      <c r="A55" s="2">
        <v>51</v>
      </c>
      <c r="B55" s="49"/>
      <c r="C55" s="50"/>
      <c r="D55" s="51"/>
      <c r="E55" s="47"/>
      <c r="F55" s="47"/>
      <c r="G55" s="52"/>
      <c r="H55" s="48"/>
      <c r="I55" s="57"/>
      <c r="J55" s="58"/>
      <c r="K55" s="59"/>
      <c r="L55" s="58"/>
      <c r="M55" s="44" t="str">
        <f t="shared" si="17"/>
        <v/>
      </c>
      <c r="N55" s="50"/>
      <c r="O55" s="7" t="str">
        <f t="shared" si="18"/>
        <v/>
      </c>
      <c r="P55" s="8" t="str">
        <f t="shared" si="19"/>
        <v/>
      </c>
      <c r="Q55" s="50"/>
      <c r="R55" s="47"/>
      <c r="S55" s="51"/>
      <c r="T55" s="47"/>
      <c r="U55" s="61">
        <f t="shared" si="20"/>
        <v>366</v>
      </c>
      <c r="V55" s="61">
        <f t="shared" si="21"/>
        <v>425</v>
      </c>
      <c r="W55" s="61">
        <f t="shared" si="22"/>
        <v>152</v>
      </c>
      <c r="X55" s="41" t="str">
        <f t="shared" si="16"/>
        <v>期間外</v>
      </c>
      <c r="Y55" s="4" t="str">
        <f t="shared" si="23"/>
        <v/>
      </c>
      <c r="Z55" s="16">
        <f t="shared" si="24"/>
        <v>0</v>
      </c>
      <c r="AA55" s="60">
        <f t="shared" si="25"/>
        <v>366</v>
      </c>
      <c r="AB55" s="4" t="str">
        <f t="shared" si="15"/>
        <v/>
      </c>
      <c r="AC55" s="4" t="str">
        <f t="shared" si="26"/>
        <v/>
      </c>
      <c r="AD55" s="46" t="str">
        <f t="shared" si="27"/>
        <v/>
      </c>
      <c r="AE55" s="7" t="str">
        <f t="shared" si="28"/>
        <v/>
      </c>
      <c r="AF55" s="55" t="str">
        <f t="shared" si="29"/>
        <v/>
      </c>
      <c r="AG55" s="54" t="str">
        <f t="shared" si="30"/>
        <v/>
      </c>
    </row>
    <row r="56" spans="1:33" ht="31.5" customHeight="1">
      <c r="A56" s="2">
        <v>52</v>
      </c>
      <c r="B56" s="49"/>
      <c r="C56" s="50"/>
      <c r="D56" s="51"/>
      <c r="E56" s="47"/>
      <c r="F56" s="47"/>
      <c r="G56" s="52"/>
      <c r="H56" s="48"/>
      <c r="I56" s="57"/>
      <c r="J56" s="58"/>
      <c r="K56" s="59"/>
      <c r="L56" s="58"/>
      <c r="M56" s="44" t="str">
        <f t="shared" si="17"/>
        <v/>
      </c>
      <c r="N56" s="50"/>
      <c r="O56" s="7" t="str">
        <f t="shared" si="18"/>
        <v/>
      </c>
      <c r="P56" s="8" t="str">
        <f t="shared" si="19"/>
        <v/>
      </c>
      <c r="Q56" s="50"/>
      <c r="R56" s="47"/>
      <c r="S56" s="51"/>
      <c r="T56" s="47"/>
      <c r="U56" s="61">
        <f t="shared" si="20"/>
        <v>366</v>
      </c>
      <c r="V56" s="61">
        <f t="shared" si="21"/>
        <v>425</v>
      </c>
      <c r="W56" s="61">
        <f t="shared" si="22"/>
        <v>152</v>
      </c>
      <c r="X56" s="41" t="str">
        <f t="shared" si="16"/>
        <v>期間外</v>
      </c>
      <c r="Y56" s="4" t="str">
        <f t="shared" si="23"/>
        <v/>
      </c>
      <c r="Z56" s="16">
        <f t="shared" si="24"/>
        <v>0</v>
      </c>
      <c r="AA56" s="60">
        <f t="shared" si="25"/>
        <v>366</v>
      </c>
      <c r="AB56" s="4" t="str">
        <f t="shared" si="15"/>
        <v/>
      </c>
      <c r="AC56" s="4" t="str">
        <f t="shared" si="26"/>
        <v/>
      </c>
      <c r="AD56" s="46" t="str">
        <f t="shared" si="27"/>
        <v/>
      </c>
      <c r="AE56" s="7" t="str">
        <f t="shared" si="28"/>
        <v/>
      </c>
      <c r="AF56" s="55" t="str">
        <f t="shared" si="29"/>
        <v/>
      </c>
      <c r="AG56" s="54" t="str">
        <f t="shared" si="30"/>
        <v/>
      </c>
    </row>
    <row r="57" spans="1:33" ht="31.5" customHeight="1">
      <c r="A57" s="2">
        <v>53</v>
      </c>
      <c r="B57" s="49"/>
      <c r="C57" s="50"/>
      <c r="D57" s="51"/>
      <c r="E57" s="47"/>
      <c r="F57" s="47"/>
      <c r="G57" s="52"/>
      <c r="H57" s="48"/>
      <c r="I57" s="57"/>
      <c r="J57" s="58"/>
      <c r="K57" s="59"/>
      <c r="L57" s="58"/>
      <c r="M57" s="44" t="str">
        <f t="shared" si="17"/>
        <v/>
      </c>
      <c r="N57" s="50"/>
      <c r="O57" s="7" t="str">
        <f t="shared" si="18"/>
        <v/>
      </c>
      <c r="P57" s="8" t="str">
        <f t="shared" si="19"/>
        <v/>
      </c>
      <c r="Q57" s="50"/>
      <c r="R57" s="47"/>
      <c r="S57" s="51"/>
      <c r="T57" s="47"/>
      <c r="U57" s="61">
        <f t="shared" si="20"/>
        <v>366</v>
      </c>
      <c r="V57" s="61">
        <f t="shared" si="21"/>
        <v>425</v>
      </c>
      <c r="W57" s="61">
        <f t="shared" si="22"/>
        <v>152</v>
      </c>
      <c r="X57" s="41" t="str">
        <f t="shared" si="16"/>
        <v>期間外</v>
      </c>
      <c r="Y57" s="4" t="str">
        <f t="shared" si="23"/>
        <v/>
      </c>
      <c r="Z57" s="16">
        <f t="shared" si="24"/>
        <v>0</v>
      </c>
      <c r="AA57" s="60">
        <f t="shared" si="25"/>
        <v>366</v>
      </c>
      <c r="AB57" s="4" t="str">
        <f t="shared" si="15"/>
        <v/>
      </c>
      <c r="AC57" s="4" t="str">
        <f t="shared" si="26"/>
        <v/>
      </c>
      <c r="AD57" s="46" t="str">
        <f t="shared" si="27"/>
        <v/>
      </c>
      <c r="AE57" s="7" t="str">
        <f t="shared" si="28"/>
        <v/>
      </c>
      <c r="AF57" s="55" t="str">
        <f t="shared" si="29"/>
        <v/>
      </c>
      <c r="AG57" s="54" t="str">
        <f t="shared" si="30"/>
        <v/>
      </c>
    </row>
    <row r="58" spans="1:33" ht="31.5" customHeight="1">
      <c r="A58" s="2">
        <v>54</v>
      </c>
      <c r="B58" s="49"/>
      <c r="C58" s="50"/>
      <c r="D58" s="51"/>
      <c r="E58" s="47"/>
      <c r="F58" s="47"/>
      <c r="G58" s="52"/>
      <c r="H58" s="48"/>
      <c r="I58" s="57"/>
      <c r="J58" s="58"/>
      <c r="K58" s="59"/>
      <c r="L58" s="58"/>
      <c r="M58" s="44" t="str">
        <f t="shared" si="17"/>
        <v/>
      </c>
      <c r="N58" s="50"/>
      <c r="O58" s="7" t="str">
        <f t="shared" si="18"/>
        <v/>
      </c>
      <c r="P58" s="8" t="str">
        <f t="shared" si="19"/>
        <v/>
      </c>
      <c r="Q58" s="50"/>
      <c r="R58" s="47"/>
      <c r="S58" s="51"/>
      <c r="T58" s="47"/>
      <c r="U58" s="61">
        <f t="shared" si="20"/>
        <v>366</v>
      </c>
      <c r="V58" s="61">
        <f t="shared" si="21"/>
        <v>425</v>
      </c>
      <c r="W58" s="61">
        <f t="shared" si="22"/>
        <v>152</v>
      </c>
      <c r="X58" s="41" t="str">
        <f t="shared" si="16"/>
        <v>期間外</v>
      </c>
      <c r="Y58" s="4" t="str">
        <f t="shared" si="23"/>
        <v/>
      </c>
      <c r="Z58" s="16">
        <f t="shared" si="24"/>
        <v>0</v>
      </c>
      <c r="AA58" s="60">
        <f t="shared" si="25"/>
        <v>366</v>
      </c>
      <c r="AB58" s="4" t="str">
        <f t="shared" si="15"/>
        <v/>
      </c>
      <c r="AC58" s="4" t="str">
        <f t="shared" si="26"/>
        <v/>
      </c>
      <c r="AD58" s="46" t="str">
        <f t="shared" si="27"/>
        <v/>
      </c>
      <c r="AE58" s="7" t="str">
        <f t="shared" si="28"/>
        <v/>
      </c>
      <c r="AF58" s="55" t="str">
        <f t="shared" si="29"/>
        <v/>
      </c>
      <c r="AG58" s="54" t="str">
        <f t="shared" si="30"/>
        <v/>
      </c>
    </row>
    <row r="59" spans="1:33" ht="31.5" customHeight="1">
      <c r="A59" s="2">
        <v>55</v>
      </c>
      <c r="B59" s="49"/>
      <c r="C59" s="50"/>
      <c r="D59" s="51"/>
      <c r="E59" s="47"/>
      <c r="F59" s="47"/>
      <c r="G59" s="52"/>
      <c r="H59" s="48"/>
      <c r="I59" s="57"/>
      <c r="J59" s="58"/>
      <c r="K59" s="59"/>
      <c r="L59" s="58"/>
      <c r="M59" s="44" t="str">
        <f t="shared" si="17"/>
        <v/>
      </c>
      <c r="N59" s="50"/>
      <c r="O59" s="7" t="str">
        <f t="shared" si="18"/>
        <v/>
      </c>
      <c r="P59" s="8" t="str">
        <f t="shared" si="19"/>
        <v/>
      </c>
      <c r="Q59" s="50"/>
      <c r="R59" s="47"/>
      <c r="S59" s="51"/>
      <c r="T59" s="47"/>
      <c r="U59" s="61">
        <f t="shared" si="20"/>
        <v>366</v>
      </c>
      <c r="V59" s="61">
        <f t="shared" si="21"/>
        <v>425</v>
      </c>
      <c r="W59" s="61">
        <f t="shared" si="22"/>
        <v>152</v>
      </c>
      <c r="X59" s="41" t="str">
        <f t="shared" si="16"/>
        <v>期間外</v>
      </c>
      <c r="Y59" s="4" t="str">
        <f t="shared" si="23"/>
        <v/>
      </c>
      <c r="Z59" s="16">
        <f t="shared" si="24"/>
        <v>0</v>
      </c>
      <c r="AA59" s="60">
        <f t="shared" si="25"/>
        <v>366</v>
      </c>
      <c r="AB59" s="4" t="str">
        <f t="shared" si="15"/>
        <v/>
      </c>
      <c r="AC59" s="4" t="str">
        <f t="shared" si="26"/>
        <v/>
      </c>
      <c r="AD59" s="46" t="str">
        <f t="shared" si="27"/>
        <v/>
      </c>
      <c r="AE59" s="7" t="str">
        <f t="shared" si="28"/>
        <v/>
      </c>
      <c r="AF59" s="55" t="str">
        <f t="shared" si="29"/>
        <v/>
      </c>
      <c r="AG59" s="54" t="str">
        <f t="shared" si="30"/>
        <v/>
      </c>
    </row>
    <row r="60" spans="1:33" ht="31.5" customHeight="1">
      <c r="A60" s="2">
        <v>56</v>
      </c>
      <c r="B60" s="49"/>
      <c r="C60" s="50"/>
      <c r="D60" s="51"/>
      <c r="E60" s="47"/>
      <c r="F60" s="47"/>
      <c r="G60" s="52"/>
      <c r="H60" s="48"/>
      <c r="I60" s="57"/>
      <c r="J60" s="58"/>
      <c r="K60" s="59"/>
      <c r="L60" s="58"/>
      <c r="M60" s="44" t="str">
        <f t="shared" si="17"/>
        <v/>
      </c>
      <c r="N60" s="50"/>
      <c r="O60" s="7" t="str">
        <f t="shared" si="18"/>
        <v/>
      </c>
      <c r="P60" s="8" t="str">
        <f t="shared" si="19"/>
        <v/>
      </c>
      <c r="Q60" s="50"/>
      <c r="R60" s="47"/>
      <c r="S60" s="51"/>
      <c r="T60" s="47"/>
      <c r="U60" s="61">
        <f t="shared" si="20"/>
        <v>366</v>
      </c>
      <c r="V60" s="61">
        <f t="shared" si="21"/>
        <v>425</v>
      </c>
      <c r="W60" s="61">
        <f t="shared" si="22"/>
        <v>152</v>
      </c>
      <c r="X60" s="41" t="str">
        <f t="shared" si="16"/>
        <v>期間外</v>
      </c>
      <c r="Y60" s="4" t="str">
        <f t="shared" si="23"/>
        <v/>
      </c>
      <c r="Z60" s="16">
        <f t="shared" si="24"/>
        <v>0</v>
      </c>
      <c r="AA60" s="60">
        <f t="shared" si="25"/>
        <v>366</v>
      </c>
      <c r="AB60" s="4" t="str">
        <f t="shared" si="15"/>
        <v/>
      </c>
      <c r="AC60" s="4" t="str">
        <f t="shared" si="26"/>
        <v/>
      </c>
      <c r="AD60" s="46" t="str">
        <f t="shared" si="27"/>
        <v/>
      </c>
      <c r="AE60" s="7" t="str">
        <f t="shared" si="28"/>
        <v/>
      </c>
      <c r="AF60" s="55" t="str">
        <f t="shared" si="29"/>
        <v/>
      </c>
      <c r="AG60" s="54" t="str">
        <f t="shared" si="30"/>
        <v/>
      </c>
    </row>
    <row r="61" spans="1:33" ht="31.5" customHeight="1">
      <c r="A61" s="2">
        <v>57</v>
      </c>
      <c r="B61" s="49"/>
      <c r="C61" s="50"/>
      <c r="D61" s="51"/>
      <c r="E61" s="47"/>
      <c r="F61" s="47"/>
      <c r="G61" s="52"/>
      <c r="H61" s="48"/>
      <c r="I61" s="57"/>
      <c r="J61" s="58"/>
      <c r="K61" s="59"/>
      <c r="L61" s="58"/>
      <c r="M61" s="44" t="str">
        <f t="shared" si="17"/>
        <v/>
      </c>
      <c r="N61" s="50"/>
      <c r="O61" s="7" t="str">
        <f t="shared" si="18"/>
        <v/>
      </c>
      <c r="P61" s="8" t="str">
        <f t="shared" si="19"/>
        <v/>
      </c>
      <c r="Q61" s="50"/>
      <c r="R61" s="47"/>
      <c r="S61" s="51"/>
      <c r="T61" s="47"/>
      <c r="U61" s="61">
        <f t="shared" si="20"/>
        <v>366</v>
      </c>
      <c r="V61" s="61">
        <f t="shared" si="21"/>
        <v>425</v>
      </c>
      <c r="W61" s="61">
        <f t="shared" si="22"/>
        <v>152</v>
      </c>
      <c r="X61" s="41" t="str">
        <f t="shared" si="16"/>
        <v>期間外</v>
      </c>
      <c r="Y61" s="4" t="str">
        <f t="shared" si="23"/>
        <v/>
      </c>
      <c r="Z61" s="16">
        <f t="shared" si="24"/>
        <v>0</v>
      </c>
      <c r="AA61" s="60">
        <f t="shared" si="25"/>
        <v>366</v>
      </c>
      <c r="AB61" s="4" t="str">
        <f t="shared" si="15"/>
        <v/>
      </c>
      <c r="AC61" s="4" t="str">
        <f t="shared" si="26"/>
        <v/>
      </c>
      <c r="AD61" s="46" t="str">
        <f t="shared" si="27"/>
        <v/>
      </c>
      <c r="AE61" s="7" t="str">
        <f t="shared" si="28"/>
        <v/>
      </c>
      <c r="AF61" s="55" t="str">
        <f t="shared" si="29"/>
        <v/>
      </c>
      <c r="AG61" s="54" t="str">
        <f t="shared" si="30"/>
        <v/>
      </c>
    </row>
    <row r="62" spans="1:33" ht="31.5" customHeight="1">
      <c r="A62" s="2">
        <v>58</v>
      </c>
      <c r="B62" s="49"/>
      <c r="C62" s="50"/>
      <c r="D62" s="51"/>
      <c r="E62" s="47"/>
      <c r="F62" s="47"/>
      <c r="G62" s="52"/>
      <c r="H62" s="48"/>
      <c r="I62" s="57"/>
      <c r="J62" s="58"/>
      <c r="K62" s="59"/>
      <c r="L62" s="58"/>
      <c r="M62" s="44" t="str">
        <f t="shared" si="17"/>
        <v/>
      </c>
      <c r="N62" s="50"/>
      <c r="O62" s="7" t="str">
        <f t="shared" si="18"/>
        <v/>
      </c>
      <c r="P62" s="8" t="str">
        <f t="shared" si="19"/>
        <v/>
      </c>
      <c r="Q62" s="50"/>
      <c r="R62" s="47"/>
      <c r="S62" s="51"/>
      <c r="T62" s="47"/>
      <c r="U62" s="61">
        <f t="shared" si="20"/>
        <v>366</v>
      </c>
      <c r="V62" s="61">
        <f t="shared" si="21"/>
        <v>425</v>
      </c>
      <c r="W62" s="61">
        <f t="shared" si="22"/>
        <v>152</v>
      </c>
      <c r="X62" s="41" t="str">
        <f t="shared" si="16"/>
        <v>期間外</v>
      </c>
      <c r="Y62" s="4" t="str">
        <f t="shared" si="23"/>
        <v/>
      </c>
      <c r="Z62" s="16">
        <f t="shared" si="24"/>
        <v>0</v>
      </c>
      <c r="AA62" s="60">
        <f t="shared" si="25"/>
        <v>366</v>
      </c>
      <c r="AB62" s="4" t="str">
        <f t="shared" si="15"/>
        <v/>
      </c>
      <c r="AC62" s="4" t="str">
        <f t="shared" si="26"/>
        <v/>
      </c>
      <c r="AD62" s="46" t="str">
        <f t="shared" si="27"/>
        <v/>
      </c>
      <c r="AE62" s="7" t="str">
        <f t="shared" si="28"/>
        <v/>
      </c>
      <c r="AF62" s="55" t="str">
        <f t="shared" si="29"/>
        <v/>
      </c>
      <c r="AG62" s="54" t="str">
        <f t="shared" si="30"/>
        <v/>
      </c>
    </row>
    <row r="63" spans="1:33" ht="31.5" customHeight="1">
      <c r="A63" s="2">
        <v>59</v>
      </c>
      <c r="B63" s="49"/>
      <c r="C63" s="50"/>
      <c r="D63" s="51"/>
      <c r="E63" s="47"/>
      <c r="F63" s="47"/>
      <c r="G63" s="52"/>
      <c r="H63" s="48"/>
      <c r="I63" s="57"/>
      <c r="J63" s="58"/>
      <c r="K63" s="59"/>
      <c r="L63" s="58"/>
      <c r="M63" s="44" t="str">
        <f t="shared" si="17"/>
        <v/>
      </c>
      <c r="N63" s="50"/>
      <c r="O63" s="7" t="str">
        <f t="shared" si="18"/>
        <v/>
      </c>
      <c r="P63" s="8" t="str">
        <f t="shared" si="19"/>
        <v/>
      </c>
      <c r="Q63" s="50"/>
      <c r="R63" s="47"/>
      <c r="S63" s="51"/>
      <c r="T63" s="47"/>
      <c r="U63" s="61">
        <f t="shared" si="20"/>
        <v>366</v>
      </c>
      <c r="V63" s="61">
        <f t="shared" si="21"/>
        <v>425</v>
      </c>
      <c r="W63" s="61">
        <f t="shared" si="22"/>
        <v>152</v>
      </c>
      <c r="X63" s="41" t="str">
        <f t="shared" si="16"/>
        <v>期間外</v>
      </c>
      <c r="Y63" s="4" t="str">
        <f t="shared" si="23"/>
        <v/>
      </c>
      <c r="Z63" s="16">
        <f t="shared" si="24"/>
        <v>0</v>
      </c>
      <c r="AA63" s="60">
        <f t="shared" si="25"/>
        <v>366</v>
      </c>
      <c r="AB63" s="4" t="str">
        <f t="shared" si="15"/>
        <v/>
      </c>
      <c r="AC63" s="4" t="str">
        <f t="shared" si="26"/>
        <v/>
      </c>
      <c r="AD63" s="46" t="str">
        <f t="shared" si="27"/>
        <v/>
      </c>
      <c r="AE63" s="7" t="str">
        <f t="shared" si="28"/>
        <v/>
      </c>
      <c r="AF63" s="55" t="str">
        <f t="shared" si="29"/>
        <v/>
      </c>
      <c r="AG63" s="54" t="str">
        <f t="shared" si="30"/>
        <v/>
      </c>
    </row>
    <row r="64" spans="1:33" ht="31.5" customHeight="1">
      <c r="A64" s="2">
        <v>60</v>
      </c>
      <c r="B64" s="49"/>
      <c r="C64" s="50"/>
      <c r="D64" s="51"/>
      <c r="E64" s="47"/>
      <c r="F64" s="47"/>
      <c r="G64" s="52"/>
      <c r="H64" s="48"/>
      <c r="I64" s="57"/>
      <c r="J64" s="58"/>
      <c r="K64" s="59"/>
      <c r="L64" s="58"/>
      <c r="M64" s="44" t="str">
        <f t="shared" si="17"/>
        <v/>
      </c>
      <c r="N64" s="50"/>
      <c r="O64" s="7" t="str">
        <f t="shared" si="18"/>
        <v/>
      </c>
      <c r="P64" s="8" t="str">
        <f t="shared" si="19"/>
        <v/>
      </c>
      <c r="Q64" s="50"/>
      <c r="R64" s="47"/>
      <c r="S64" s="51"/>
      <c r="T64" s="47"/>
      <c r="U64" s="61">
        <f t="shared" si="20"/>
        <v>366</v>
      </c>
      <c r="V64" s="61">
        <f t="shared" si="21"/>
        <v>425</v>
      </c>
      <c r="W64" s="61">
        <f t="shared" si="22"/>
        <v>152</v>
      </c>
      <c r="X64" s="41" t="str">
        <f t="shared" si="16"/>
        <v>期間外</v>
      </c>
      <c r="Y64" s="4" t="str">
        <f t="shared" si="23"/>
        <v/>
      </c>
      <c r="Z64" s="16">
        <f t="shared" si="24"/>
        <v>0</v>
      </c>
      <c r="AA64" s="60">
        <f t="shared" si="25"/>
        <v>366</v>
      </c>
      <c r="AB64" s="4" t="str">
        <f t="shared" si="15"/>
        <v/>
      </c>
      <c r="AC64" s="4" t="str">
        <f t="shared" si="26"/>
        <v/>
      </c>
      <c r="AD64" s="46" t="str">
        <f t="shared" si="27"/>
        <v/>
      </c>
      <c r="AE64" s="7" t="str">
        <f t="shared" si="28"/>
        <v/>
      </c>
      <c r="AF64" s="55" t="str">
        <f t="shared" si="29"/>
        <v/>
      </c>
      <c r="AG64" s="54" t="str">
        <f t="shared" si="30"/>
        <v/>
      </c>
    </row>
    <row r="65" spans="1:33" ht="31.5" customHeight="1">
      <c r="A65" s="2">
        <v>61</v>
      </c>
      <c r="B65" s="49"/>
      <c r="C65" s="50"/>
      <c r="D65" s="51"/>
      <c r="E65" s="47"/>
      <c r="F65" s="47"/>
      <c r="G65" s="52"/>
      <c r="H65" s="48"/>
      <c r="I65" s="57"/>
      <c r="J65" s="58"/>
      <c r="K65" s="59"/>
      <c r="L65" s="58"/>
      <c r="M65" s="44" t="str">
        <f t="shared" si="17"/>
        <v/>
      </c>
      <c r="N65" s="50"/>
      <c r="O65" s="7" t="str">
        <f t="shared" si="18"/>
        <v/>
      </c>
      <c r="P65" s="8" t="str">
        <f t="shared" si="19"/>
        <v/>
      </c>
      <c r="Q65" s="50"/>
      <c r="R65" s="47"/>
      <c r="S65" s="51"/>
      <c r="T65" s="47"/>
      <c r="U65" s="61">
        <f t="shared" si="20"/>
        <v>366</v>
      </c>
      <c r="V65" s="61">
        <f t="shared" si="21"/>
        <v>425</v>
      </c>
      <c r="W65" s="61">
        <f t="shared" si="22"/>
        <v>152</v>
      </c>
      <c r="X65" s="41" t="str">
        <f t="shared" si="16"/>
        <v>期間外</v>
      </c>
      <c r="Y65" s="4" t="str">
        <f t="shared" si="23"/>
        <v/>
      </c>
      <c r="Z65" s="16">
        <f t="shared" si="24"/>
        <v>0</v>
      </c>
      <c r="AA65" s="60">
        <f t="shared" si="25"/>
        <v>366</v>
      </c>
      <c r="AB65" s="4" t="str">
        <f t="shared" si="15"/>
        <v/>
      </c>
      <c r="AC65" s="4" t="str">
        <f t="shared" si="26"/>
        <v/>
      </c>
      <c r="AD65" s="46" t="str">
        <f t="shared" si="27"/>
        <v/>
      </c>
      <c r="AE65" s="7" t="str">
        <f t="shared" si="28"/>
        <v/>
      </c>
      <c r="AF65" s="55" t="str">
        <f t="shared" si="29"/>
        <v/>
      </c>
      <c r="AG65" s="54" t="str">
        <f t="shared" si="30"/>
        <v/>
      </c>
    </row>
    <row r="66" spans="1:33" ht="31.5" customHeight="1">
      <c r="A66" s="2">
        <v>62</v>
      </c>
      <c r="B66" s="49"/>
      <c r="C66" s="50"/>
      <c r="D66" s="51"/>
      <c r="E66" s="47"/>
      <c r="F66" s="47"/>
      <c r="G66" s="52"/>
      <c r="H66" s="48"/>
      <c r="I66" s="57"/>
      <c r="J66" s="58"/>
      <c r="K66" s="59"/>
      <c r="L66" s="58"/>
      <c r="M66" s="44" t="str">
        <f t="shared" si="17"/>
        <v/>
      </c>
      <c r="N66" s="50"/>
      <c r="O66" s="7" t="str">
        <f t="shared" si="18"/>
        <v/>
      </c>
      <c r="P66" s="8" t="str">
        <f t="shared" si="19"/>
        <v/>
      </c>
      <c r="Q66" s="50"/>
      <c r="R66" s="47"/>
      <c r="S66" s="51"/>
      <c r="T66" s="47"/>
      <c r="U66" s="61">
        <f t="shared" si="20"/>
        <v>366</v>
      </c>
      <c r="V66" s="61">
        <f t="shared" si="21"/>
        <v>425</v>
      </c>
      <c r="W66" s="61">
        <f t="shared" si="22"/>
        <v>152</v>
      </c>
      <c r="X66" s="41" t="str">
        <f t="shared" si="16"/>
        <v>期間外</v>
      </c>
      <c r="Y66" s="4" t="str">
        <f t="shared" si="23"/>
        <v/>
      </c>
      <c r="Z66" s="16">
        <f t="shared" si="24"/>
        <v>0</v>
      </c>
      <c r="AA66" s="60">
        <f t="shared" si="25"/>
        <v>366</v>
      </c>
      <c r="AB66" s="4" t="str">
        <f t="shared" si="15"/>
        <v/>
      </c>
      <c r="AC66" s="4" t="str">
        <f t="shared" si="26"/>
        <v/>
      </c>
      <c r="AD66" s="46" t="str">
        <f t="shared" si="27"/>
        <v/>
      </c>
      <c r="AE66" s="7" t="str">
        <f t="shared" si="28"/>
        <v/>
      </c>
      <c r="AF66" s="55" t="str">
        <f t="shared" si="29"/>
        <v/>
      </c>
      <c r="AG66" s="54" t="str">
        <f t="shared" si="30"/>
        <v/>
      </c>
    </row>
    <row r="67" spans="1:33" ht="31.5" customHeight="1">
      <c r="A67" s="2">
        <v>63</v>
      </c>
      <c r="B67" s="49"/>
      <c r="C67" s="50"/>
      <c r="D67" s="51"/>
      <c r="E67" s="47"/>
      <c r="F67" s="47"/>
      <c r="G67" s="52"/>
      <c r="H67" s="48"/>
      <c r="I67" s="57"/>
      <c r="J67" s="58"/>
      <c r="K67" s="59"/>
      <c r="L67" s="58"/>
      <c r="M67" s="44" t="str">
        <f t="shared" si="17"/>
        <v/>
      </c>
      <c r="N67" s="50"/>
      <c r="O67" s="7" t="str">
        <f t="shared" si="18"/>
        <v/>
      </c>
      <c r="P67" s="8" t="str">
        <f t="shared" si="19"/>
        <v/>
      </c>
      <c r="Q67" s="50"/>
      <c r="R67" s="47"/>
      <c r="S67" s="51"/>
      <c r="T67" s="47"/>
      <c r="U67" s="61">
        <f t="shared" si="20"/>
        <v>366</v>
      </c>
      <c r="V67" s="61">
        <f t="shared" si="21"/>
        <v>425</v>
      </c>
      <c r="W67" s="61">
        <f t="shared" si="22"/>
        <v>152</v>
      </c>
      <c r="X67" s="41" t="str">
        <f t="shared" si="16"/>
        <v>期間外</v>
      </c>
      <c r="Y67" s="4" t="str">
        <f t="shared" si="23"/>
        <v/>
      </c>
      <c r="Z67" s="16">
        <f t="shared" si="24"/>
        <v>0</v>
      </c>
      <c r="AA67" s="60">
        <f t="shared" si="25"/>
        <v>366</v>
      </c>
      <c r="AB67" s="4" t="str">
        <f t="shared" si="15"/>
        <v/>
      </c>
      <c r="AC67" s="4" t="str">
        <f t="shared" si="26"/>
        <v/>
      </c>
      <c r="AD67" s="46" t="str">
        <f t="shared" si="27"/>
        <v/>
      </c>
      <c r="AE67" s="7" t="str">
        <f t="shared" si="28"/>
        <v/>
      </c>
      <c r="AF67" s="55" t="str">
        <f t="shared" si="29"/>
        <v/>
      </c>
      <c r="AG67" s="54" t="str">
        <f t="shared" si="30"/>
        <v/>
      </c>
    </row>
    <row r="68" spans="1:33" ht="31.5" customHeight="1">
      <c r="A68" s="2">
        <v>64</v>
      </c>
      <c r="B68" s="49"/>
      <c r="C68" s="50"/>
      <c r="D68" s="51"/>
      <c r="E68" s="47"/>
      <c r="F68" s="47"/>
      <c r="G68" s="52"/>
      <c r="H68" s="48"/>
      <c r="I68" s="57"/>
      <c r="J68" s="58"/>
      <c r="K68" s="59"/>
      <c r="L68" s="58"/>
      <c r="M68" s="44" t="str">
        <f t="shared" si="17"/>
        <v/>
      </c>
      <c r="N68" s="50"/>
      <c r="O68" s="7" t="str">
        <f t="shared" si="18"/>
        <v/>
      </c>
      <c r="P68" s="8" t="str">
        <f t="shared" si="19"/>
        <v/>
      </c>
      <c r="Q68" s="50"/>
      <c r="R68" s="47"/>
      <c r="S68" s="51"/>
      <c r="T68" s="47"/>
      <c r="U68" s="61">
        <f t="shared" si="20"/>
        <v>366</v>
      </c>
      <c r="V68" s="61">
        <f t="shared" si="21"/>
        <v>425</v>
      </c>
      <c r="W68" s="61">
        <f t="shared" si="22"/>
        <v>152</v>
      </c>
      <c r="X68" s="41" t="str">
        <f t="shared" si="16"/>
        <v>期間外</v>
      </c>
      <c r="Y68" s="4" t="str">
        <f t="shared" si="23"/>
        <v/>
      </c>
      <c r="Z68" s="16">
        <f t="shared" si="24"/>
        <v>0</v>
      </c>
      <c r="AA68" s="60">
        <f t="shared" si="25"/>
        <v>366</v>
      </c>
      <c r="AB68" s="4" t="str">
        <f t="shared" si="15"/>
        <v/>
      </c>
      <c r="AC68" s="4" t="str">
        <f t="shared" si="26"/>
        <v/>
      </c>
      <c r="AD68" s="46" t="str">
        <f t="shared" si="27"/>
        <v/>
      </c>
      <c r="AE68" s="7" t="str">
        <f t="shared" si="28"/>
        <v/>
      </c>
      <c r="AF68" s="55" t="str">
        <f t="shared" si="29"/>
        <v/>
      </c>
      <c r="AG68" s="54" t="str">
        <f t="shared" si="30"/>
        <v/>
      </c>
    </row>
    <row r="69" spans="1:33" ht="31.5" customHeight="1">
      <c r="A69" s="2">
        <v>65</v>
      </c>
      <c r="B69" s="49"/>
      <c r="C69" s="50"/>
      <c r="D69" s="51"/>
      <c r="E69" s="47"/>
      <c r="F69" s="47"/>
      <c r="G69" s="52"/>
      <c r="H69" s="48"/>
      <c r="I69" s="57"/>
      <c r="J69" s="58"/>
      <c r="K69" s="59"/>
      <c r="L69" s="58"/>
      <c r="M69" s="44" t="str">
        <f t="shared" ref="M69:M104" si="31">IFERROR(IF(E69="24カ月齢以下のパリビズマブ新規適応5疾患","投与不可",IF(OR(C69="",G69="",E69=""),"",AF69&amp;CHAR(10)&amp;AE69)),"")</f>
        <v/>
      </c>
      <c r="N69" s="50"/>
      <c r="O69" s="7" t="str">
        <f t="shared" ref="O69:O100" si="32">IFERROR(IF(OR(LEFT(M69,4)="投与不可",E69="24カ月齢以下のパリビズマブ新規適応5疾患"),"投与不可",IF(OR(C69="",G69="",E69="",N69=""),"",IF(Y69="×","投与不可",IF(I69="",VLOOKUP(AD69,投与量,2,FALSE),"ニルセビマブ200mg")))),"")</f>
        <v/>
      </c>
      <c r="P69" s="8" t="str">
        <f t="shared" ref="P69:P104" si="33">IF(N69="","",DATEDIF(C69,N69,"M"))</f>
        <v/>
      </c>
      <c r="Q69" s="50"/>
      <c r="R69" s="47"/>
      <c r="S69" s="51"/>
      <c r="T69" s="47"/>
      <c r="U69" s="61">
        <f t="shared" ref="U69:U104" si="34">EDATE(C69,12)</f>
        <v>366</v>
      </c>
      <c r="V69" s="61">
        <f t="shared" ref="V69:V104" si="35">EOMONTH(C69,13)</f>
        <v>425</v>
      </c>
      <c r="W69" s="61">
        <f t="shared" ref="W69:W104" si="36">EDATE(I69,$K$1)</f>
        <v>152</v>
      </c>
      <c r="X69" s="41" t="str">
        <f t="shared" si="16"/>
        <v>期間外</v>
      </c>
      <c r="Y69" s="4" t="str">
        <f t="shared" ref="Y69:Y104" si="37">IFERROR(IF(OR(NOT(K69=""),G69="3回目",E69="24カ月齢以下のパリビズマブ新規適応5疾患",AND(OR(E69="在胎期間28週以下の早産12カ月齢以下の児",E69="在胎期間29週～35週の早産6カ月齢以下の児"),OR(NOT(I69=""),G69="2回目"))),"×",""),"")</f>
        <v/>
      </c>
      <c r="Z69" s="16">
        <f t="shared" ref="Z69:Z104" si="38">IF(I69="",C69,EDATE(I69,$K$1+1))</f>
        <v>0</v>
      </c>
      <c r="AA69" s="60">
        <f t="shared" ref="AA69:AA104" si="39">IF(X69="期間外",EOMONTH(U69,0),EOMONTH(I69,$K$1))</f>
        <v>366</v>
      </c>
      <c r="AB69" s="4" t="str">
        <f t="shared" si="15"/>
        <v/>
      </c>
      <c r="AC69" s="4" t="str">
        <f t="shared" ref="AC69:AC104" si="40">IFERROR(IF(C69="","",DATEDIF(C69,N69,"Y")),"")</f>
        <v/>
      </c>
      <c r="AD69" s="46" t="str">
        <f t="shared" ref="AD69:AD100" si="41">IFERROR(IF(C69="","",IF(AC69=0,H69,"1歳以上")),"")</f>
        <v/>
      </c>
      <c r="AE69" s="7" t="str">
        <f t="shared" ref="AE69:AE104" si="42">IFERROR(IF(Y69="×","",IF(OR(C69="",G69="1回目",G69="",G69="3回目"),"",IF(AND(I69="",G69="2回目"),"",IF(AB69="×","",IF(X69="期間外","　(推奨投与時期 "&amp;TEXT(U69,"YYYY/MM")&amp;"～"&amp;TEXT(V69,"YYYY/MM")&amp;")","　(推奨投与時期 "&amp;TEXT(EDATE(I69,$K$1),"YYYY/MM")&amp;"～"&amp;TEXT(EOMONTH(I69,$K$1+1),"YYYY/MM")&amp;")"))))),"")</f>
        <v/>
      </c>
      <c r="AF69" s="55" t="str">
        <f t="shared" ref="AF69:AF104" si="43">IFERROR(IF(OR(C69="",G69=""),"",IF(Y69="×","投与不可",IF(I69="",TEXT(C69,"yyyy/mm/dd")&amp;"～"&amp;TEXT(EDATE(C69,VLOOKUP(E69,期間末日,2,FALSE))-1,"yyyy/mm/dd"),TEXT(EOMONTH(I69,$K$1)+1,"yyyy/mm/dd")&amp;"～"&amp;TEXT(EDATE(C69,VLOOKUP(E69,期間末日,2,FALSE))-1,"yyyy/mm/dd")))),"")</f>
        <v/>
      </c>
      <c r="AG69" s="54" t="str">
        <f t="shared" ref="AG69:AG104" si="44">IFERROR(IF(C69="","",EDATE(C69,VLOOKUP(E69,期間末日,2,FALSE))-1),"")</f>
        <v/>
      </c>
    </row>
    <row r="70" spans="1:33" ht="31.5" customHeight="1">
      <c r="A70" s="2">
        <v>66</v>
      </c>
      <c r="B70" s="49"/>
      <c r="C70" s="50"/>
      <c r="D70" s="51"/>
      <c r="E70" s="47"/>
      <c r="F70" s="47"/>
      <c r="G70" s="52"/>
      <c r="H70" s="48"/>
      <c r="I70" s="57"/>
      <c r="J70" s="58"/>
      <c r="K70" s="59"/>
      <c r="L70" s="58"/>
      <c r="M70" s="44" t="str">
        <f t="shared" si="31"/>
        <v/>
      </c>
      <c r="N70" s="50"/>
      <c r="O70" s="7" t="str">
        <f t="shared" si="32"/>
        <v/>
      </c>
      <c r="P70" s="8" t="str">
        <f t="shared" si="33"/>
        <v/>
      </c>
      <c r="Q70" s="50"/>
      <c r="R70" s="47"/>
      <c r="S70" s="51"/>
      <c r="T70" s="47"/>
      <c r="U70" s="61">
        <f t="shared" si="34"/>
        <v>366</v>
      </c>
      <c r="V70" s="61">
        <f t="shared" si="35"/>
        <v>425</v>
      </c>
      <c r="W70" s="61">
        <f t="shared" si="36"/>
        <v>152</v>
      </c>
      <c r="X70" s="41" t="str">
        <f t="shared" si="16"/>
        <v>期間外</v>
      </c>
      <c r="Y70" s="4" t="str">
        <f t="shared" si="37"/>
        <v/>
      </c>
      <c r="Z70" s="16">
        <f t="shared" si="38"/>
        <v>0</v>
      </c>
      <c r="AA70" s="60">
        <f t="shared" si="39"/>
        <v>366</v>
      </c>
      <c r="AB70" s="4" t="str">
        <f t="shared" ref="AB70:AB104" si="45">IF(Z70&lt;=AA70,"","×")</f>
        <v/>
      </c>
      <c r="AC70" s="4" t="str">
        <f t="shared" si="40"/>
        <v/>
      </c>
      <c r="AD70" s="46" t="str">
        <f t="shared" si="41"/>
        <v/>
      </c>
      <c r="AE70" s="7" t="str">
        <f t="shared" si="42"/>
        <v/>
      </c>
      <c r="AF70" s="55" t="str">
        <f t="shared" si="43"/>
        <v/>
      </c>
      <c r="AG70" s="54" t="str">
        <f t="shared" si="44"/>
        <v/>
      </c>
    </row>
    <row r="71" spans="1:33" ht="31.5" customHeight="1">
      <c r="A71" s="2">
        <v>67</v>
      </c>
      <c r="B71" s="49"/>
      <c r="C71" s="50"/>
      <c r="D71" s="51"/>
      <c r="E71" s="47"/>
      <c r="F71" s="47"/>
      <c r="G71" s="52"/>
      <c r="H71" s="48"/>
      <c r="I71" s="57"/>
      <c r="J71" s="58"/>
      <c r="K71" s="59"/>
      <c r="L71" s="58"/>
      <c r="M71" s="44" t="str">
        <f t="shared" si="31"/>
        <v/>
      </c>
      <c r="N71" s="50"/>
      <c r="O71" s="7" t="str">
        <f t="shared" si="32"/>
        <v/>
      </c>
      <c r="P71" s="8" t="str">
        <f t="shared" si="33"/>
        <v/>
      </c>
      <c r="Q71" s="50"/>
      <c r="R71" s="47"/>
      <c r="S71" s="51"/>
      <c r="T71" s="47"/>
      <c r="U71" s="61">
        <f t="shared" si="34"/>
        <v>366</v>
      </c>
      <c r="V71" s="61">
        <f t="shared" si="35"/>
        <v>425</v>
      </c>
      <c r="W71" s="61">
        <f t="shared" si="36"/>
        <v>152</v>
      </c>
      <c r="X71" s="41" t="str">
        <f t="shared" si="16"/>
        <v>期間外</v>
      </c>
      <c r="Y71" s="4" t="str">
        <f t="shared" si="37"/>
        <v/>
      </c>
      <c r="Z71" s="16">
        <f t="shared" si="38"/>
        <v>0</v>
      </c>
      <c r="AA71" s="60">
        <f t="shared" si="39"/>
        <v>366</v>
      </c>
      <c r="AB71" s="4" t="str">
        <f t="shared" si="45"/>
        <v/>
      </c>
      <c r="AC71" s="4" t="str">
        <f t="shared" si="40"/>
        <v/>
      </c>
      <c r="AD71" s="46" t="str">
        <f t="shared" si="41"/>
        <v/>
      </c>
      <c r="AE71" s="7" t="str">
        <f t="shared" si="42"/>
        <v/>
      </c>
      <c r="AF71" s="55" t="str">
        <f t="shared" si="43"/>
        <v/>
      </c>
      <c r="AG71" s="54" t="str">
        <f t="shared" si="44"/>
        <v/>
      </c>
    </row>
    <row r="72" spans="1:33" ht="31.5" customHeight="1">
      <c r="A72" s="2">
        <v>68</v>
      </c>
      <c r="B72" s="49"/>
      <c r="C72" s="50"/>
      <c r="D72" s="51"/>
      <c r="E72" s="47"/>
      <c r="F72" s="47"/>
      <c r="G72" s="52"/>
      <c r="H72" s="48"/>
      <c r="I72" s="57"/>
      <c r="J72" s="58"/>
      <c r="K72" s="59"/>
      <c r="L72" s="58"/>
      <c r="M72" s="44" t="str">
        <f t="shared" si="31"/>
        <v/>
      </c>
      <c r="N72" s="50"/>
      <c r="O72" s="7" t="str">
        <f t="shared" si="32"/>
        <v/>
      </c>
      <c r="P72" s="8" t="str">
        <f t="shared" si="33"/>
        <v/>
      </c>
      <c r="Q72" s="50"/>
      <c r="R72" s="47"/>
      <c r="S72" s="51"/>
      <c r="T72" s="47"/>
      <c r="U72" s="61">
        <f t="shared" si="34"/>
        <v>366</v>
      </c>
      <c r="V72" s="61">
        <f t="shared" si="35"/>
        <v>425</v>
      </c>
      <c r="W72" s="61">
        <f t="shared" si="36"/>
        <v>152</v>
      </c>
      <c r="X72" s="41" t="str">
        <f t="shared" ref="X72:X104" si="46">IFERROR(IF(AND(U72&lt;=W72,W72&lt;=V72),"期間内","期間外"),"")</f>
        <v>期間外</v>
      </c>
      <c r="Y72" s="4" t="str">
        <f t="shared" si="37"/>
        <v/>
      </c>
      <c r="Z72" s="16">
        <f t="shared" si="38"/>
        <v>0</v>
      </c>
      <c r="AA72" s="60">
        <f t="shared" si="39"/>
        <v>366</v>
      </c>
      <c r="AB72" s="4" t="str">
        <f t="shared" si="45"/>
        <v/>
      </c>
      <c r="AC72" s="4" t="str">
        <f t="shared" si="40"/>
        <v/>
      </c>
      <c r="AD72" s="46" t="str">
        <f t="shared" si="41"/>
        <v/>
      </c>
      <c r="AE72" s="7" t="str">
        <f t="shared" si="42"/>
        <v/>
      </c>
      <c r="AF72" s="55" t="str">
        <f t="shared" si="43"/>
        <v/>
      </c>
      <c r="AG72" s="54" t="str">
        <f t="shared" si="44"/>
        <v/>
      </c>
    </row>
    <row r="73" spans="1:33" ht="31.5" customHeight="1">
      <c r="A73" s="2">
        <v>69</v>
      </c>
      <c r="B73" s="49"/>
      <c r="C73" s="50"/>
      <c r="D73" s="51"/>
      <c r="E73" s="47"/>
      <c r="F73" s="47"/>
      <c r="G73" s="52"/>
      <c r="H73" s="48"/>
      <c r="I73" s="57"/>
      <c r="J73" s="58"/>
      <c r="K73" s="59"/>
      <c r="L73" s="58"/>
      <c r="M73" s="44" t="str">
        <f t="shared" si="31"/>
        <v/>
      </c>
      <c r="N73" s="50"/>
      <c r="O73" s="7" t="str">
        <f t="shared" si="32"/>
        <v/>
      </c>
      <c r="P73" s="8" t="str">
        <f t="shared" si="33"/>
        <v/>
      </c>
      <c r="Q73" s="50"/>
      <c r="R73" s="47"/>
      <c r="S73" s="51"/>
      <c r="T73" s="47"/>
      <c r="U73" s="61">
        <f t="shared" si="34"/>
        <v>366</v>
      </c>
      <c r="V73" s="61">
        <f t="shared" si="35"/>
        <v>425</v>
      </c>
      <c r="W73" s="61">
        <f t="shared" si="36"/>
        <v>152</v>
      </c>
      <c r="X73" s="41" t="str">
        <f t="shared" si="46"/>
        <v>期間外</v>
      </c>
      <c r="Y73" s="4" t="str">
        <f t="shared" si="37"/>
        <v/>
      </c>
      <c r="Z73" s="16">
        <f t="shared" si="38"/>
        <v>0</v>
      </c>
      <c r="AA73" s="60">
        <f t="shared" si="39"/>
        <v>366</v>
      </c>
      <c r="AB73" s="4" t="str">
        <f t="shared" si="45"/>
        <v/>
      </c>
      <c r="AC73" s="4" t="str">
        <f t="shared" si="40"/>
        <v/>
      </c>
      <c r="AD73" s="46" t="str">
        <f t="shared" si="41"/>
        <v/>
      </c>
      <c r="AE73" s="7" t="str">
        <f t="shared" si="42"/>
        <v/>
      </c>
      <c r="AF73" s="55" t="str">
        <f t="shared" si="43"/>
        <v/>
      </c>
      <c r="AG73" s="54" t="str">
        <f t="shared" si="44"/>
        <v/>
      </c>
    </row>
    <row r="74" spans="1:33" ht="31.5" customHeight="1">
      <c r="A74" s="2">
        <v>70</v>
      </c>
      <c r="B74" s="49"/>
      <c r="C74" s="50"/>
      <c r="D74" s="51"/>
      <c r="E74" s="47"/>
      <c r="F74" s="47"/>
      <c r="G74" s="52"/>
      <c r="H74" s="48"/>
      <c r="I74" s="57"/>
      <c r="J74" s="58"/>
      <c r="K74" s="59"/>
      <c r="L74" s="58"/>
      <c r="M74" s="44" t="str">
        <f t="shared" si="31"/>
        <v/>
      </c>
      <c r="N74" s="50"/>
      <c r="O74" s="7" t="str">
        <f t="shared" si="32"/>
        <v/>
      </c>
      <c r="P74" s="8" t="str">
        <f t="shared" si="33"/>
        <v/>
      </c>
      <c r="Q74" s="50"/>
      <c r="R74" s="47"/>
      <c r="S74" s="51"/>
      <c r="T74" s="47"/>
      <c r="U74" s="61">
        <f t="shared" si="34"/>
        <v>366</v>
      </c>
      <c r="V74" s="61">
        <f t="shared" si="35"/>
        <v>425</v>
      </c>
      <c r="W74" s="61">
        <f t="shared" si="36"/>
        <v>152</v>
      </c>
      <c r="X74" s="41" t="str">
        <f t="shared" si="46"/>
        <v>期間外</v>
      </c>
      <c r="Y74" s="4" t="str">
        <f t="shared" si="37"/>
        <v/>
      </c>
      <c r="Z74" s="16">
        <f t="shared" si="38"/>
        <v>0</v>
      </c>
      <c r="AA74" s="60">
        <f t="shared" si="39"/>
        <v>366</v>
      </c>
      <c r="AB74" s="4" t="str">
        <f t="shared" si="45"/>
        <v/>
      </c>
      <c r="AC74" s="4" t="str">
        <f t="shared" si="40"/>
        <v/>
      </c>
      <c r="AD74" s="46" t="str">
        <f t="shared" si="41"/>
        <v/>
      </c>
      <c r="AE74" s="7" t="str">
        <f t="shared" si="42"/>
        <v/>
      </c>
      <c r="AF74" s="55" t="str">
        <f t="shared" si="43"/>
        <v/>
      </c>
      <c r="AG74" s="54" t="str">
        <f t="shared" si="44"/>
        <v/>
      </c>
    </row>
    <row r="75" spans="1:33" ht="31.5" customHeight="1">
      <c r="A75" s="2">
        <v>71</v>
      </c>
      <c r="B75" s="49"/>
      <c r="C75" s="50"/>
      <c r="D75" s="51"/>
      <c r="E75" s="47"/>
      <c r="F75" s="47"/>
      <c r="G75" s="52"/>
      <c r="H75" s="48"/>
      <c r="I75" s="57"/>
      <c r="J75" s="58"/>
      <c r="K75" s="59"/>
      <c r="L75" s="58"/>
      <c r="M75" s="44" t="str">
        <f t="shared" si="31"/>
        <v/>
      </c>
      <c r="N75" s="50"/>
      <c r="O75" s="7" t="str">
        <f t="shared" si="32"/>
        <v/>
      </c>
      <c r="P75" s="8" t="str">
        <f t="shared" si="33"/>
        <v/>
      </c>
      <c r="Q75" s="50"/>
      <c r="R75" s="47"/>
      <c r="S75" s="51"/>
      <c r="T75" s="47"/>
      <c r="U75" s="61">
        <f t="shared" si="34"/>
        <v>366</v>
      </c>
      <c r="V75" s="61">
        <f t="shared" si="35"/>
        <v>425</v>
      </c>
      <c r="W75" s="61">
        <f t="shared" si="36"/>
        <v>152</v>
      </c>
      <c r="X75" s="41" t="str">
        <f t="shared" si="46"/>
        <v>期間外</v>
      </c>
      <c r="Y75" s="4" t="str">
        <f t="shared" si="37"/>
        <v/>
      </c>
      <c r="Z75" s="16">
        <f t="shared" si="38"/>
        <v>0</v>
      </c>
      <c r="AA75" s="60">
        <f t="shared" si="39"/>
        <v>366</v>
      </c>
      <c r="AB75" s="4" t="str">
        <f t="shared" si="45"/>
        <v/>
      </c>
      <c r="AC75" s="4" t="str">
        <f t="shared" si="40"/>
        <v/>
      </c>
      <c r="AD75" s="46" t="str">
        <f t="shared" si="41"/>
        <v/>
      </c>
      <c r="AE75" s="7" t="str">
        <f t="shared" si="42"/>
        <v/>
      </c>
      <c r="AF75" s="55" t="str">
        <f t="shared" si="43"/>
        <v/>
      </c>
      <c r="AG75" s="54" t="str">
        <f t="shared" si="44"/>
        <v/>
      </c>
    </row>
    <row r="76" spans="1:33" ht="31.5" customHeight="1">
      <c r="A76" s="2">
        <v>72</v>
      </c>
      <c r="B76" s="49"/>
      <c r="C76" s="50"/>
      <c r="D76" s="51"/>
      <c r="E76" s="47"/>
      <c r="F76" s="47"/>
      <c r="G76" s="52"/>
      <c r="H76" s="48"/>
      <c r="I76" s="57"/>
      <c r="J76" s="58"/>
      <c r="K76" s="59"/>
      <c r="L76" s="58"/>
      <c r="M76" s="44" t="str">
        <f t="shared" si="31"/>
        <v/>
      </c>
      <c r="N76" s="50"/>
      <c r="O76" s="7" t="str">
        <f t="shared" si="32"/>
        <v/>
      </c>
      <c r="P76" s="8" t="str">
        <f t="shared" si="33"/>
        <v/>
      </c>
      <c r="Q76" s="50"/>
      <c r="R76" s="47"/>
      <c r="S76" s="51"/>
      <c r="T76" s="47"/>
      <c r="U76" s="61">
        <f t="shared" si="34"/>
        <v>366</v>
      </c>
      <c r="V76" s="61">
        <f t="shared" si="35"/>
        <v>425</v>
      </c>
      <c r="W76" s="61">
        <f t="shared" si="36"/>
        <v>152</v>
      </c>
      <c r="X76" s="41" t="str">
        <f t="shared" si="46"/>
        <v>期間外</v>
      </c>
      <c r="Y76" s="4" t="str">
        <f t="shared" si="37"/>
        <v/>
      </c>
      <c r="Z76" s="16">
        <f t="shared" si="38"/>
        <v>0</v>
      </c>
      <c r="AA76" s="60">
        <f t="shared" si="39"/>
        <v>366</v>
      </c>
      <c r="AB76" s="4" t="str">
        <f t="shared" si="45"/>
        <v/>
      </c>
      <c r="AC76" s="4" t="str">
        <f t="shared" si="40"/>
        <v/>
      </c>
      <c r="AD76" s="46" t="str">
        <f t="shared" si="41"/>
        <v/>
      </c>
      <c r="AE76" s="7" t="str">
        <f t="shared" si="42"/>
        <v/>
      </c>
      <c r="AF76" s="55" t="str">
        <f t="shared" si="43"/>
        <v/>
      </c>
      <c r="AG76" s="54" t="str">
        <f t="shared" si="44"/>
        <v/>
      </c>
    </row>
    <row r="77" spans="1:33" ht="31.5" customHeight="1">
      <c r="A77" s="2">
        <v>73</v>
      </c>
      <c r="B77" s="49"/>
      <c r="C77" s="50"/>
      <c r="D77" s="51"/>
      <c r="E77" s="47"/>
      <c r="F77" s="47"/>
      <c r="G77" s="52"/>
      <c r="H77" s="48"/>
      <c r="I77" s="57"/>
      <c r="J77" s="58"/>
      <c r="K77" s="59"/>
      <c r="L77" s="58"/>
      <c r="M77" s="44" t="str">
        <f t="shared" si="31"/>
        <v/>
      </c>
      <c r="N77" s="50"/>
      <c r="O77" s="7" t="str">
        <f t="shared" si="32"/>
        <v/>
      </c>
      <c r="P77" s="8" t="str">
        <f t="shared" si="33"/>
        <v/>
      </c>
      <c r="Q77" s="50"/>
      <c r="R77" s="47"/>
      <c r="S77" s="51"/>
      <c r="T77" s="47"/>
      <c r="U77" s="61">
        <f t="shared" si="34"/>
        <v>366</v>
      </c>
      <c r="V77" s="61">
        <f t="shared" si="35"/>
        <v>425</v>
      </c>
      <c r="W77" s="61">
        <f t="shared" si="36"/>
        <v>152</v>
      </c>
      <c r="X77" s="41" t="str">
        <f t="shared" si="46"/>
        <v>期間外</v>
      </c>
      <c r="Y77" s="4" t="str">
        <f t="shared" si="37"/>
        <v/>
      </c>
      <c r="Z77" s="16">
        <f t="shared" si="38"/>
        <v>0</v>
      </c>
      <c r="AA77" s="60">
        <f t="shared" si="39"/>
        <v>366</v>
      </c>
      <c r="AB77" s="4" t="str">
        <f t="shared" si="45"/>
        <v/>
      </c>
      <c r="AC77" s="4" t="str">
        <f t="shared" si="40"/>
        <v/>
      </c>
      <c r="AD77" s="46" t="str">
        <f t="shared" si="41"/>
        <v/>
      </c>
      <c r="AE77" s="7" t="str">
        <f t="shared" si="42"/>
        <v/>
      </c>
      <c r="AF77" s="55" t="str">
        <f t="shared" si="43"/>
        <v/>
      </c>
      <c r="AG77" s="54" t="str">
        <f t="shared" si="44"/>
        <v/>
      </c>
    </row>
    <row r="78" spans="1:33" ht="31.5" customHeight="1">
      <c r="A78" s="2">
        <v>74</v>
      </c>
      <c r="B78" s="49"/>
      <c r="C78" s="50"/>
      <c r="D78" s="51"/>
      <c r="E78" s="47"/>
      <c r="F78" s="47"/>
      <c r="G78" s="52"/>
      <c r="H78" s="48"/>
      <c r="I78" s="57"/>
      <c r="J78" s="58"/>
      <c r="K78" s="59"/>
      <c r="L78" s="58"/>
      <c r="M78" s="44" t="str">
        <f t="shared" si="31"/>
        <v/>
      </c>
      <c r="N78" s="50"/>
      <c r="O78" s="7" t="str">
        <f t="shared" si="32"/>
        <v/>
      </c>
      <c r="P78" s="8" t="str">
        <f t="shared" si="33"/>
        <v/>
      </c>
      <c r="Q78" s="50"/>
      <c r="R78" s="47"/>
      <c r="S78" s="51"/>
      <c r="T78" s="47"/>
      <c r="U78" s="61">
        <f t="shared" si="34"/>
        <v>366</v>
      </c>
      <c r="V78" s="61">
        <f t="shared" si="35"/>
        <v>425</v>
      </c>
      <c r="W78" s="61">
        <f t="shared" si="36"/>
        <v>152</v>
      </c>
      <c r="X78" s="41" t="str">
        <f t="shared" si="46"/>
        <v>期間外</v>
      </c>
      <c r="Y78" s="4" t="str">
        <f t="shared" si="37"/>
        <v/>
      </c>
      <c r="Z78" s="16">
        <f t="shared" si="38"/>
        <v>0</v>
      </c>
      <c r="AA78" s="60">
        <f t="shared" si="39"/>
        <v>366</v>
      </c>
      <c r="AB78" s="4" t="str">
        <f t="shared" si="45"/>
        <v/>
      </c>
      <c r="AC78" s="4" t="str">
        <f t="shared" si="40"/>
        <v/>
      </c>
      <c r="AD78" s="46" t="str">
        <f t="shared" si="41"/>
        <v/>
      </c>
      <c r="AE78" s="7" t="str">
        <f t="shared" si="42"/>
        <v/>
      </c>
      <c r="AF78" s="55" t="str">
        <f t="shared" si="43"/>
        <v/>
      </c>
      <c r="AG78" s="54" t="str">
        <f t="shared" si="44"/>
        <v/>
      </c>
    </row>
    <row r="79" spans="1:33" ht="31.5" customHeight="1">
      <c r="A79" s="2">
        <v>75</v>
      </c>
      <c r="B79" s="49"/>
      <c r="C79" s="50"/>
      <c r="D79" s="51"/>
      <c r="E79" s="47"/>
      <c r="F79" s="47"/>
      <c r="G79" s="52"/>
      <c r="H79" s="48"/>
      <c r="I79" s="57"/>
      <c r="J79" s="58"/>
      <c r="K79" s="59"/>
      <c r="L79" s="58"/>
      <c r="M79" s="44" t="str">
        <f t="shared" si="31"/>
        <v/>
      </c>
      <c r="N79" s="50"/>
      <c r="O79" s="7" t="str">
        <f t="shared" si="32"/>
        <v/>
      </c>
      <c r="P79" s="8" t="str">
        <f t="shared" si="33"/>
        <v/>
      </c>
      <c r="Q79" s="50"/>
      <c r="R79" s="47"/>
      <c r="S79" s="51"/>
      <c r="T79" s="47"/>
      <c r="U79" s="61">
        <f t="shared" si="34"/>
        <v>366</v>
      </c>
      <c r="V79" s="61">
        <f t="shared" si="35"/>
        <v>425</v>
      </c>
      <c r="W79" s="61">
        <f t="shared" si="36"/>
        <v>152</v>
      </c>
      <c r="X79" s="41" t="str">
        <f t="shared" si="46"/>
        <v>期間外</v>
      </c>
      <c r="Y79" s="4" t="str">
        <f t="shared" si="37"/>
        <v/>
      </c>
      <c r="Z79" s="16">
        <f t="shared" si="38"/>
        <v>0</v>
      </c>
      <c r="AA79" s="60">
        <f t="shared" si="39"/>
        <v>366</v>
      </c>
      <c r="AB79" s="4" t="str">
        <f t="shared" si="45"/>
        <v/>
      </c>
      <c r="AC79" s="4" t="str">
        <f t="shared" si="40"/>
        <v/>
      </c>
      <c r="AD79" s="46" t="str">
        <f t="shared" si="41"/>
        <v/>
      </c>
      <c r="AE79" s="7" t="str">
        <f t="shared" si="42"/>
        <v/>
      </c>
      <c r="AF79" s="55" t="str">
        <f t="shared" si="43"/>
        <v/>
      </c>
      <c r="AG79" s="54" t="str">
        <f t="shared" si="44"/>
        <v/>
      </c>
    </row>
    <row r="80" spans="1:33" ht="31.5" customHeight="1">
      <c r="A80" s="2">
        <v>76</v>
      </c>
      <c r="B80" s="49"/>
      <c r="C80" s="50"/>
      <c r="D80" s="51"/>
      <c r="E80" s="47"/>
      <c r="F80" s="47"/>
      <c r="G80" s="52"/>
      <c r="H80" s="48"/>
      <c r="I80" s="57"/>
      <c r="J80" s="58"/>
      <c r="K80" s="59"/>
      <c r="L80" s="58"/>
      <c r="M80" s="44" t="str">
        <f t="shared" si="31"/>
        <v/>
      </c>
      <c r="N80" s="50"/>
      <c r="O80" s="7" t="str">
        <f t="shared" si="32"/>
        <v/>
      </c>
      <c r="P80" s="8" t="str">
        <f t="shared" si="33"/>
        <v/>
      </c>
      <c r="Q80" s="50"/>
      <c r="R80" s="47"/>
      <c r="S80" s="51"/>
      <c r="T80" s="47"/>
      <c r="U80" s="61">
        <f t="shared" si="34"/>
        <v>366</v>
      </c>
      <c r="V80" s="61">
        <f t="shared" si="35"/>
        <v>425</v>
      </c>
      <c r="W80" s="61">
        <f t="shared" si="36"/>
        <v>152</v>
      </c>
      <c r="X80" s="41" t="str">
        <f t="shared" si="46"/>
        <v>期間外</v>
      </c>
      <c r="Y80" s="4" t="str">
        <f t="shared" si="37"/>
        <v/>
      </c>
      <c r="Z80" s="16">
        <f t="shared" si="38"/>
        <v>0</v>
      </c>
      <c r="AA80" s="60">
        <f t="shared" si="39"/>
        <v>366</v>
      </c>
      <c r="AB80" s="4" t="str">
        <f t="shared" si="45"/>
        <v/>
      </c>
      <c r="AC80" s="4" t="str">
        <f t="shared" si="40"/>
        <v/>
      </c>
      <c r="AD80" s="46" t="str">
        <f t="shared" si="41"/>
        <v/>
      </c>
      <c r="AE80" s="7" t="str">
        <f t="shared" si="42"/>
        <v/>
      </c>
      <c r="AF80" s="55" t="str">
        <f t="shared" si="43"/>
        <v/>
      </c>
      <c r="AG80" s="54" t="str">
        <f t="shared" si="44"/>
        <v/>
      </c>
    </row>
    <row r="81" spans="1:33" ht="31.5" customHeight="1">
      <c r="A81" s="2">
        <v>77</v>
      </c>
      <c r="B81" s="49"/>
      <c r="C81" s="50"/>
      <c r="D81" s="51"/>
      <c r="E81" s="47"/>
      <c r="F81" s="47"/>
      <c r="G81" s="52"/>
      <c r="H81" s="48"/>
      <c r="I81" s="57"/>
      <c r="J81" s="58"/>
      <c r="K81" s="59"/>
      <c r="L81" s="58"/>
      <c r="M81" s="44" t="str">
        <f t="shared" si="31"/>
        <v/>
      </c>
      <c r="N81" s="50"/>
      <c r="O81" s="7" t="str">
        <f t="shared" si="32"/>
        <v/>
      </c>
      <c r="P81" s="8" t="str">
        <f t="shared" si="33"/>
        <v/>
      </c>
      <c r="Q81" s="50"/>
      <c r="R81" s="47"/>
      <c r="S81" s="51"/>
      <c r="T81" s="47"/>
      <c r="U81" s="61">
        <f t="shared" si="34"/>
        <v>366</v>
      </c>
      <c r="V81" s="61">
        <f t="shared" si="35"/>
        <v>425</v>
      </c>
      <c r="W81" s="61">
        <f t="shared" si="36"/>
        <v>152</v>
      </c>
      <c r="X81" s="41" t="str">
        <f t="shared" si="46"/>
        <v>期間外</v>
      </c>
      <c r="Y81" s="4" t="str">
        <f t="shared" si="37"/>
        <v/>
      </c>
      <c r="Z81" s="16">
        <f t="shared" si="38"/>
        <v>0</v>
      </c>
      <c r="AA81" s="60">
        <f t="shared" si="39"/>
        <v>366</v>
      </c>
      <c r="AB81" s="4" t="str">
        <f t="shared" si="45"/>
        <v/>
      </c>
      <c r="AC81" s="4" t="str">
        <f t="shared" si="40"/>
        <v/>
      </c>
      <c r="AD81" s="46" t="str">
        <f t="shared" si="41"/>
        <v/>
      </c>
      <c r="AE81" s="7" t="str">
        <f t="shared" si="42"/>
        <v/>
      </c>
      <c r="AF81" s="55" t="str">
        <f t="shared" si="43"/>
        <v/>
      </c>
      <c r="AG81" s="54" t="str">
        <f t="shared" si="44"/>
        <v/>
      </c>
    </row>
    <row r="82" spans="1:33" ht="31.5" customHeight="1">
      <c r="A82" s="2">
        <v>78</v>
      </c>
      <c r="B82" s="49"/>
      <c r="C82" s="50"/>
      <c r="D82" s="51"/>
      <c r="E82" s="47"/>
      <c r="F82" s="47"/>
      <c r="G82" s="52"/>
      <c r="H82" s="48"/>
      <c r="I82" s="57"/>
      <c r="J82" s="58"/>
      <c r="K82" s="59"/>
      <c r="L82" s="58"/>
      <c r="M82" s="44" t="str">
        <f t="shared" si="31"/>
        <v/>
      </c>
      <c r="N82" s="50"/>
      <c r="O82" s="7" t="str">
        <f t="shared" si="32"/>
        <v/>
      </c>
      <c r="P82" s="8" t="str">
        <f t="shared" si="33"/>
        <v/>
      </c>
      <c r="Q82" s="50"/>
      <c r="R82" s="47"/>
      <c r="S82" s="51"/>
      <c r="T82" s="47"/>
      <c r="U82" s="61">
        <f t="shared" si="34"/>
        <v>366</v>
      </c>
      <c r="V82" s="61">
        <f t="shared" si="35"/>
        <v>425</v>
      </c>
      <c r="W82" s="61">
        <f t="shared" si="36"/>
        <v>152</v>
      </c>
      <c r="X82" s="41" t="str">
        <f t="shared" si="46"/>
        <v>期間外</v>
      </c>
      <c r="Y82" s="4" t="str">
        <f t="shared" si="37"/>
        <v/>
      </c>
      <c r="Z82" s="16">
        <f t="shared" si="38"/>
        <v>0</v>
      </c>
      <c r="AA82" s="60">
        <f t="shared" si="39"/>
        <v>366</v>
      </c>
      <c r="AB82" s="4" t="str">
        <f t="shared" si="45"/>
        <v/>
      </c>
      <c r="AC82" s="4" t="str">
        <f t="shared" si="40"/>
        <v/>
      </c>
      <c r="AD82" s="46" t="str">
        <f t="shared" si="41"/>
        <v/>
      </c>
      <c r="AE82" s="7" t="str">
        <f t="shared" si="42"/>
        <v/>
      </c>
      <c r="AF82" s="55" t="str">
        <f t="shared" si="43"/>
        <v/>
      </c>
      <c r="AG82" s="54" t="str">
        <f t="shared" si="44"/>
        <v/>
      </c>
    </row>
    <row r="83" spans="1:33" ht="31.5" customHeight="1">
      <c r="A83" s="2">
        <v>79</v>
      </c>
      <c r="B83" s="49"/>
      <c r="C83" s="50"/>
      <c r="D83" s="51"/>
      <c r="E83" s="47"/>
      <c r="F83" s="47"/>
      <c r="G83" s="52"/>
      <c r="H83" s="48"/>
      <c r="I83" s="57"/>
      <c r="J83" s="58"/>
      <c r="K83" s="59"/>
      <c r="L83" s="58"/>
      <c r="M83" s="44" t="str">
        <f t="shared" si="31"/>
        <v/>
      </c>
      <c r="N83" s="50"/>
      <c r="O83" s="7" t="str">
        <f t="shared" si="32"/>
        <v/>
      </c>
      <c r="P83" s="8" t="str">
        <f t="shared" si="33"/>
        <v/>
      </c>
      <c r="Q83" s="50"/>
      <c r="R83" s="47"/>
      <c r="S83" s="51"/>
      <c r="T83" s="47"/>
      <c r="U83" s="61">
        <f t="shared" si="34"/>
        <v>366</v>
      </c>
      <c r="V83" s="61">
        <f t="shared" si="35"/>
        <v>425</v>
      </c>
      <c r="W83" s="61">
        <f t="shared" si="36"/>
        <v>152</v>
      </c>
      <c r="X83" s="41" t="str">
        <f t="shared" si="46"/>
        <v>期間外</v>
      </c>
      <c r="Y83" s="4" t="str">
        <f t="shared" si="37"/>
        <v/>
      </c>
      <c r="Z83" s="16">
        <f t="shared" si="38"/>
        <v>0</v>
      </c>
      <c r="AA83" s="60">
        <f t="shared" si="39"/>
        <v>366</v>
      </c>
      <c r="AB83" s="4" t="str">
        <f t="shared" si="45"/>
        <v/>
      </c>
      <c r="AC83" s="4" t="str">
        <f t="shared" si="40"/>
        <v/>
      </c>
      <c r="AD83" s="46" t="str">
        <f t="shared" si="41"/>
        <v/>
      </c>
      <c r="AE83" s="7" t="str">
        <f t="shared" si="42"/>
        <v/>
      </c>
      <c r="AF83" s="55" t="str">
        <f t="shared" si="43"/>
        <v/>
      </c>
      <c r="AG83" s="54" t="str">
        <f t="shared" si="44"/>
        <v/>
      </c>
    </row>
    <row r="84" spans="1:33" ht="31.5" customHeight="1">
      <c r="A84" s="2">
        <v>80</v>
      </c>
      <c r="B84" s="49"/>
      <c r="C84" s="50"/>
      <c r="D84" s="51"/>
      <c r="E84" s="47"/>
      <c r="F84" s="47"/>
      <c r="G84" s="52"/>
      <c r="H84" s="48"/>
      <c r="I84" s="57"/>
      <c r="J84" s="58"/>
      <c r="K84" s="59"/>
      <c r="L84" s="58"/>
      <c r="M84" s="44" t="str">
        <f t="shared" si="31"/>
        <v/>
      </c>
      <c r="N84" s="50"/>
      <c r="O84" s="7" t="str">
        <f t="shared" si="32"/>
        <v/>
      </c>
      <c r="P84" s="8" t="str">
        <f t="shared" si="33"/>
        <v/>
      </c>
      <c r="Q84" s="50"/>
      <c r="R84" s="47"/>
      <c r="S84" s="51"/>
      <c r="T84" s="47"/>
      <c r="U84" s="61">
        <f t="shared" si="34"/>
        <v>366</v>
      </c>
      <c r="V84" s="61">
        <f t="shared" si="35"/>
        <v>425</v>
      </c>
      <c r="W84" s="61">
        <f t="shared" si="36"/>
        <v>152</v>
      </c>
      <c r="X84" s="41" t="str">
        <f t="shared" si="46"/>
        <v>期間外</v>
      </c>
      <c r="Y84" s="4" t="str">
        <f t="shared" si="37"/>
        <v/>
      </c>
      <c r="Z84" s="16">
        <f t="shared" si="38"/>
        <v>0</v>
      </c>
      <c r="AA84" s="60">
        <f t="shared" si="39"/>
        <v>366</v>
      </c>
      <c r="AB84" s="4" t="str">
        <f t="shared" si="45"/>
        <v/>
      </c>
      <c r="AC84" s="4" t="str">
        <f t="shared" si="40"/>
        <v/>
      </c>
      <c r="AD84" s="46" t="str">
        <f t="shared" si="41"/>
        <v/>
      </c>
      <c r="AE84" s="7" t="str">
        <f t="shared" si="42"/>
        <v/>
      </c>
      <c r="AF84" s="55" t="str">
        <f t="shared" si="43"/>
        <v/>
      </c>
      <c r="AG84" s="54" t="str">
        <f t="shared" si="44"/>
        <v/>
      </c>
    </row>
    <row r="85" spans="1:33" ht="31.5" customHeight="1">
      <c r="A85" s="2">
        <v>81</v>
      </c>
      <c r="B85" s="49"/>
      <c r="C85" s="50"/>
      <c r="D85" s="51"/>
      <c r="E85" s="47"/>
      <c r="F85" s="47"/>
      <c r="G85" s="52"/>
      <c r="H85" s="48"/>
      <c r="I85" s="57"/>
      <c r="J85" s="58"/>
      <c r="K85" s="59"/>
      <c r="L85" s="58"/>
      <c r="M85" s="44" t="str">
        <f t="shared" si="31"/>
        <v/>
      </c>
      <c r="N85" s="50"/>
      <c r="O85" s="7" t="str">
        <f t="shared" si="32"/>
        <v/>
      </c>
      <c r="P85" s="8" t="str">
        <f t="shared" si="33"/>
        <v/>
      </c>
      <c r="Q85" s="50"/>
      <c r="R85" s="47"/>
      <c r="S85" s="51"/>
      <c r="T85" s="47"/>
      <c r="U85" s="61">
        <f t="shared" si="34"/>
        <v>366</v>
      </c>
      <c r="V85" s="61">
        <f t="shared" si="35"/>
        <v>425</v>
      </c>
      <c r="W85" s="61">
        <f t="shared" si="36"/>
        <v>152</v>
      </c>
      <c r="X85" s="41" t="str">
        <f t="shared" si="46"/>
        <v>期間外</v>
      </c>
      <c r="Y85" s="4" t="str">
        <f t="shared" si="37"/>
        <v/>
      </c>
      <c r="Z85" s="16">
        <f t="shared" si="38"/>
        <v>0</v>
      </c>
      <c r="AA85" s="60">
        <f t="shared" si="39"/>
        <v>366</v>
      </c>
      <c r="AB85" s="4" t="str">
        <f t="shared" si="45"/>
        <v/>
      </c>
      <c r="AC85" s="4" t="str">
        <f t="shared" si="40"/>
        <v/>
      </c>
      <c r="AD85" s="46" t="str">
        <f t="shared" si="41"/>
        <v/>
      </c>
      <c r="AE85" s="7" t="str">
        <f t="shared" si="42"/>
        <v/>
      </c>
      <c r="AF85" s="55" t="str">
        <f t="shared" si="43"/>
        <v/>
      </c>
      <c r="AG85" s="54" t="str">
        <f t="shared" si="44"/>
        <v/>
      </c>
    </row>
    <row r="86" spans="1:33" ht="31.5" customHeight="1">
      <c r="A86" s="2">
        <v>82</v>
      </c>
      <c r="B86" s="49"/>
      <c r="C86" s="50"/>
      <c r="D86" s="51"/>
      <c r="E86" s="47"/>
      <c r="F86" s="47"/>
      <c r="G86" s="52"/>
      <c r="H86" s="48"/>
      <c r="I86" s="57"/>
      <c r="J86" s="58"/>
      <c r="K86" s="59"/>
      <c r="L86" s="58"/>
      <c r="M86" s="44" t="str">
        <f t="shared" si="31"/>
        <v/>
      </c>
      <c r="N86" s="50"/>
      <c r="O86" s="7" t="str">
        <f t="shared" si="32"/>
        <v/>
      </c>
      <c r="P86" s="8" t="str">
        <f t="shared" si="33"/>
        <v/>
      </c>
      <c r="Q86" s="50"/>
      <c r="R86" s="47"/>
      <c r="S86" s="51"/>
      <c r="T86" s="47"/>
      <c r="U86" s="61">
        <f t="shared" si="34"/>
        <v>366</v>
      </c>
      <c r="V86" s="61">
        <f t="shared" si="35"/>
        <v>425</v>
      </c>
      <c r="W86" s="61">
        <f t="shared" si="36"/>
        <v>152</v>
      </c>
      <c r="X86" s="41" t="str">
        <f t="shared" si="46"/>
        <v>期間外</v>
      </c>
      <c r="Y86" s="4" t="str">
        <f t="shared" si="37"/>
        <v/>
      </c>
      <c r="Z86" s="16">
        <f t="shared" si="38"/>
        <v>0</v>
      </c>
      <c r="AA86" s="60">
        <f t="shared" si="39"/>
        <v>366</v>
      </c>
      <c r="AB86" s="4" t="str">
        <f t="shared" si="45"/>
        <v/>
      </c>
      <c r="AC86" s="4" t="str">
        <f t="shared" si="40"/>
        <v/>
      </c>
      <c r="AD86" s="46" t="str">
        <f t="shared" si="41"/>
        <v/>
      </c>
      <c r="AE86" s="7" t="str">
        <f t="shared" si="42"/>
        <v/>
      </c>
      <c r="AF86" s="55" t="str">
        <f t="shared" si="43"/>
        <v/>
      </c>
      <c r="AG86" s="54" t="str">
        <f t="shared" si="44"/>
        <v/>
      </c>
    </row>
    <row r="87" spans="1:33" ht="31.5" customHeight="1">
      <c r="A87" s="2">
        <v>83</v>
      </c>
      <c r="B87" s="49"/>
      <c r="C87" s="50"/>
      <c r="D87" s="51"/>
      <c r="E87" s="47"/>
      <c r="F87" s="47"/>
      <c r="G87" s="52"/>
      <c r="H87" s="48"/>
      <c r="I87" s="57"/>
      <c r="J87" s="58"/>
      <c r="K87" s="59"/>
      <c r="L87" s="58"/>
      <c r="M87" s="44" t="str">
        <f t="shared" si="31"/>
        <v/>
      </c>
      <c r="N87" s="50"/>
      <c r="O87" s="7" t="str">
        <f t="shared" si="32"/>
        <v/>
      </c>
      <c r="P87" s="8" t="str">
        <f t="shared" si="33"/>
        <v/>
      </c>
      <c r="Q87" s="50"/>
      <c r="R87" s="47"/>
      <c r="S87" s="51"/>
      <c r="T87" s="47"/>
      <c r="U87" s="61">
        <f t="shared" si="34"/>
        <v>366</v>
      </c>
      <c r="V87" s="61">
        <f t="shared" si="35"/>
        <v>425</v>
      </c>
      <c r="W87" s="61">
        <f t="shared" si="36"/>
        <v>152</v>
      </c>
      <c r="X87" s="41" t="str">
        <f t="shared" si="46"/>
        <v>期間外</v>
      </c>
      <c r="Y87" s="4" t="str">
        <f t="shared" si="37"/>
        <v/>
      </c>
      <c r="Z87" s="16">
        <f t="shared" si="38"/>
        <v>0</v>
      </c>
      <c r="AA87" s="60">
        <f t="shared" si="39"/>
        <v>366</v>
      </c>
      <c r="AB87" s="4" t="str">
        <f t="shared" si="45"/>
        <v/>
      </c>
      <c r="AC87" s="4" t="str">
        <f t="shared" si="40"/>
        <v/>
      </c>
      <c r="AD87" s="46" t="str">
        <f t="shared" si="41"/>
        <v/>
      </c>
      <c r="AE87" s="7" t="str">
        <f t="shared" si="42"/>
        <v/>
      </c>
      <c r="AF87" s="55" t="str">
        <f t="shared" si="43"/>
        <v/>
      </c>
      <c r="AG87" s="54" t="str">
        <f t="shared" si="44"/>
        <v/>
      </c>
    </row>
    <row r="88" spans="1:33" ht="31.5" customHeight="1">
      <c r="A88" s="2">
        <v>84</v>
      </c>
      <c r="B88" s="49"/>
      <c r="C88" s="50"/>
      <c r="D88" s="51"/>
      <c r="E88" s="47"/>
      <c r="F88" s="47"/>
      <c r="G88" s="52"/>
      <c r="H88" s="48"/>
      <c r="I88" s="57"/>
      <c r="J88" s="58"/>
      <c r="K88" s="59"/>
      <c r="L88" s="58"/>
      <c r="M88" s="44" t="str">
        <f t="shared" si="31"/>
        <v/>
      </c>
      <c r="N88" s="50"/>
      <c r="O88" s="7" t="str">
        <f t="shared" si="32"/>
        <v/>
      </c>
      <c r="P88" s="8" t="str">
        <f t="shared" si="33"/>
        <v/>
      </c>
      <c r="Q88" s="50"/>
      <c r="R88" s="47"/>
      <c r="S88" s="51"/>
      <c r="T88" s="47"/>
      <c r="U88" s="61">
        <f t="shared" si="34"/>
        <v>366</v>
      </c>
      <c r="V88" s="61">
        <f t="shared" si="35"/>
        <v>425</v>
      </c>
      <c r="W88" s="61">
        <f t="shared" si="36"/>
        <v>152</v>
      </c>
      <c r="X88" s="41" t="str">
        <f t="shared" si="46"/>
        <v>期間外</v>
      </c>
      <c r="Y88" s="4" t="str">
        <f t="shared" si="37"/>
        <v/>
      </c>
      <c r="Z88" s="16">
        <f t="shared" si="38"/>
        <v>0</v>
      </c>
      <c r="AA88" s="60">
        <f t="shared" si="39"/>
        <v>366</v>
      </c>
      <c r="AB88" s="4" t="str">
        <f t="shared" si="45"/>
        <v/>
      </c>
      <c r="AC88" s="4" t="str">
        <f t="shared" si="40"/>
        <v/>
      </c>
      <c r="AD88" s="46" t="str">
        <f t="shared" si="41"/>
        <v/>
      </c>
      <c r="AE88" s="7" t="str">
        <f t="shared" si="42"/>
        <v/>
      </c>
      <c r="AF88" s="55" t="str">
        <f t="shared" si="43"/>
        <v/>
      </c>
      <c r="AG88" s="54" t="str">
        <f t="shared" si="44"/>
        <v/>
      </c>
    </row>
    <row r="89" spans="1:33" ht="31.5" customHeight="1">
      <c r="A89" s="2">
        <v>85</v>
      </c>
      <c r="B89" s="49"/>
      <c r="C89" s="50"/>
      <c r="D89" s="51"/>
      <c r="E89" s="47"/>
      <c r="F89" s="47"/>
      <c r="G89" s="52"/>
      <c r="H89" s="48"/>
      <c r="I89" s="57"/>
      <c r="J89" s="58"/>
      <c r="K89" s="59"/>
      <c r="L89" s="58"/>
      <c r="M89" s="44" t="str">
        <f t="shared" si="31"/>
        <v/>
      </c>
      <c r="N89" s="50"/>
      <c r="O89" s="7" t="str">
        <f t="shared" si="32"/>
        <v/>
      </c>
      <c r="P89" s="8" t="str">
        <f t="shared" si="33"/>
        <v/>
      </c>
      <c r="Q89" s="50"/>
      <c r="R89" s="47"/>
      <c r="S89" s="51"/>
      <c r="T89" s="47"/>
      <c r="U89" s="61">
        <f t="shared" si="34"/>
        <v>366</v>
      </c>
      <c r="V89" s="61">
        <f t="shared" si="35"/>
        <v>425</v>
      </c>
      <c r="W89" s="61">
        <f t="shared" si="36"/>
        <v>152</v>
      </c>
      <c r="X89" s="41" t="str">
        <f t="shared" si="46"/>
        <v>期間外</v>
      </c>
      <c r="Y89" s="4" t="str">
        <f t="shared" si="37"/>
        <v/>
      </c>
      <c r="Z89" s="16">
        <f t="shared" si="38"/>
        <v>0</v>
      </c>
      <c r="AA89" s="60">
        <f t="shared" si="39"/>
        <v>366</v>
      </c>
      <c r="AB89" s="4" t="str">
        <f t="shared" si="45"/>
        <v/>
      </c>
      <c r="AC89" s="4" t="str">
        <f t="shared" si="40"/>
        <v/>
      </c>
      <c r="AD89" s="46" t="str">
        <f t="shared" si="41"/>
        <v/>
      </c>
      <c r="AE89" s="7" t="str">
        <f t="shared" si="42"/>
        <v/>
      </c>
      <c r="AF89" s="55" t="str">
        <f t="shared" si="43"/>
        <v/>
      </c>
      <c r="AG89" s="54" t="str">
        <f t="shared" si="44"/>
        <v/>
      </c>
    </row>
    <row r="90" spans="1:33" ht="31.5" customHeight="1">
      <c r="A90" s="2">
        <v>86</v>
      </c>
      <c r="B90" s="49"/>
      <c r="C90" s="50"/>
      <c r="D90" s="51"/>
      <c r="E90" s="47"/>
      <c r="F90" s="47"/>
      <c r="G90" s="52"/>
      <c r="H90" s="48"/>
      <c r="I90" s="57"/>
      <c r="J90" s="58"/>
      <c r="K90" s="59"/>
      <c r="L90" s="58"/>
      <c r="M90" s="44" t="str">
        <f t="shared" si="31"/>
        <v/>
      </c>
      <c r="N90" s="50"/>
      <c r="O90" s="7" t="str">
        <f t="shared" si="32"/>
        <v/>
      </c>
      <c r="P90" s="8" t="str">
        <f t="shared" si="33"/>
        <v/>
      </c>
      <c r="Q90" s="50"/>
      <c r="R90" s="47"/>
      <c r="S90" s="51"/>
      <c r="T90" s="47"/>
      <c r="U90" s="61">
        <f t="shared" si="34"/>
        <v>366</v>
      </c>
      <c r="V90" s="61">
        <f t="shared" si="35"/>
        <v>425</v>
      </c>
      <c r="W90" s="61">
        <f t="shared" si="36"/>
        <v>152</v>
      </c>
      <c r="X90" s="41" t="str">
        <f t="shared" si="46"/>
        <v>期間外</v>
      </c>
      <c r="Y90" s="4" t="str">
        <f t="shared" si="37"/>
        <v/>
      </c>
      <c r="Z90" s="16">
        <f t="shared" si="38"/>
        <v>0</v>
      </c>
      <c r="AA90" s="60">
        <f t="shared" si="39"/>
        <v>366</v>
      </c>
      <c r="AB90" s="4" t="str">
        <f t="shared" si="45"/>
        <v/>
      </c>
      <c r="AC90" s="4" t="str">
        <f t="shared" si="40"/>
        <v/>
      </c>
      <c r="AD90" s="46" t="str">
        <f t="shared" si="41"/>
        <v/>
      </c>
      <c r="AE90" s="7" t="str">
        <f t="shared" si="42"/>
        <v/>
      </c>
      <c r="AF90" s="55" t="str">
        <f t="shared" si="43"/>
        <v/>
      </c>
      <c r="AG90" s="54" t="str">
        <f t="shared" si="44"/>
        <v/>
      </c>
    </row>
    <row r="91" spans="1:33" ht="31.5" customHeight="1">
      <c r="A91" s="2">
        <v>87</v>
      </c>
      <c r="B91" s="49"/>
      <c r="C91" s="50"/>
      <c r="D91" s="51"/>
      <c r="E91" s="47"/>
      <c r="F91" s="47"/>
      <c r="G91" s="52"/>
      <c r="H91" s="48"/>
      <c r="I91" s="57"/>
      <c r="J91" s="58"/>
      <c r="K91" s="59"/>
      <c r="L91" s="58"/>
      <c r="M91" s="44" t="str">
        <f t="shared" si="31"/>
        <v/>
      </c>
      <c r="N91" s="50"/>
      <c r="O91" s="7" t="str">
        <f t="shared" si="32"/>
        <v/>
      </c>
      <c r="P91" s="8" t="str">
        <f t="shared" si="33"/>
        <v/>
      </c>
      <c r="Q91" s="50"/>
      <c r="R91" s="47"/>
      <c r="S91" s="51"/>
      <c r="T91" s="47"/>
      <c r="U91" s="61">
        <f t="shared" si="34"/>
        <v>366</v>
      </c>
      <c r="V91" s="61">
        <f t="shared" si="35"/>
        <v>425</v>
      </c>
      <c r="W91" s="61">
        <f t="shared" si="36"/>
        <v>152</v>
      </c>
      <c r="X91" s="41" t="str">
        <f t="shared" si="46"/>
        <v>期間外</v>
      </c>
      <c r="Y91" s="4" t="str">
        <f t="shared" si="37"/>
        <v/>
      </c>
      <c r="Z91" s="16">
        <f t="shared" si="38"/>
        <v>0</v>
      </c>
      <c r="AA91" s="60">
        <f t="shared" si="39"/>
        <v>366</v>
      </c>
      <c r="AB91" s="4" t="str">
        <f t="shared" si="45"/>
        <v/>
      </c>
      <c r="AC91" s="4" t="str">
        <f t="shared" si="40"/>
        <v/>
      </c>
      <c r="AD91" s="46" t="str">
        <f t="shared" si="41"/>
        <v/>
      </c>
      <c r="AE91" s="7" t="str">
        <f t="shared" si="42"/>
        <v/>
      </c>
      <c r="AF91" s="55" t="str">
        <f t="shared" si="43"/>
        <v/>
      </c>
      <c r="AG91" s="54" t="str">
        <f t="shared" si="44"/>
        <v/>
      </c>
    </row>
    <row r="92" spans="1:33" ht="31.5" customHeight="1">
      <c r="A92" s="2">
        <v>88</v>
      </c>
      <c r="B92" s="49"/>
      <c r="C92" s="50"/>
      <c r="D92" s="51"/>
      <c r="E92" s="47"/>
      <c r="F92" s="47"/>
      <c r="G92" s="52"/>
      <c r="H92" s="48"/>
      <c r="I92" s="57"/>
      <c r="J92" s="58"/>
      <c r="K92" s="59"/>
      <c r="L92" s="58"/>
      <c r="M92" s="44" t="str">
        <f t="shared" si="31"/>
        <v/>
      </c>
      <c r="N92" s="50"/>
      <c r="O92" s="7" t="str">
        <f t="shared" si="32"/>
        <v/>
      </c>
      <c r="P92" s="8" t="str">
        <f t="shared" si="33"/>
        <v/>
      </c>
      <c r="Q92" s="50"/>
      <c r="R92" s="47"/>
      <c r="S92" s="51"/>
      <c r="T92" s="47"/>
      <c r="U92" s="61">
        <f t="shared" si="34"/>
        <v>366</v>
      </c>
      <c r="V92" s="61">
        <f t="shared" si="35"/>
        <v>425</v>
      </c>
      <c r="W92" s="61">
        <f t="shared" si="36"/>
        <v>152</v>
      </c>
      <c r="X92" s="41" t="str">
        <f t="shared" si="46"/>
        <v>期間外</v>
      </c>
      <c r="Y92" s="4" t="str">
        <f t="shared" si="37"/>
        <v/>
      </c>
      <c r="Z92" s="16">
        <f t="shared" si="38"/>
        <v>0</v>
      </c>
      <c r="AA92" s="60">
        <f t="shared" si="39"/>
        <v>366</v>
      </c>
      <c r="AB92" s="4" t="str">
        <f t="shared" si="45"/>
        <v/>
      </c>
      <c r="AC92" s="4" t="str">
        <f t="shared" si="40"/>
        <v/>
      </c>
      <c r="AD92" s="46" t="str">
        <f t="shared" si="41"/>
        <v/>
      </c>
      <c r="AE92" s="7" t="str">
        <f t="shared" si="42"/>
        <v/>
      </c>
      <c r="AF92" s="55" t="str">
        <f t="shared" si="43"/>
        <v/>
      </c>
      <c r="AG92" s="54" t="str">
        <f t="shared" si="44"/>
        <v/>
      </c>
    </row>
    <row r="93" spans="1:33" ht="31.5" customHeight="1">
      <c r="A93" s="2">
        <v>89</v>
      </c>
      <c r="B93" s="49"/>
      <c r="C93" s="50"/>
      <c r="D93" s="51"/>
      <c r="E93" s="47"/>
      <c r="F93" s="47"/>
      <c r="G93" s="52"/>
      <c r="H93" s="48"/>
      <c r="I93" s="57"/>
      <c r="J93" s="58"/>
      <c r="K93" s="59"/>
      <c r="L93" s="58"/>
      <c r="M93" s="44" t="str">
        <f t="shared" si="31"/>
        <v/>
      </c>
      <c r="N93" s="50"/>
      <c r="O93" s="7" t="str">
        <f t="shared" si="32"/>
        <v/>
      </c>
      <c r="P93" s="8" t="str">
        <f t="shared" si="33"/>
        <v/>
      </c>
      <c r="Q93" s="50"/>
      <c r="R93" s="47"/>
      <c r="S93" s="51"/>
      <c r="T93" s="47"/>
      <c r="U93" s="61">
        <f t="shared" si="34"/>
        <v>366</v>
      </c>
      <c r="V93" s="61">
        <f t="shared" si="35"/>
        <v>425</v>
      </c>
      <c r="W93" s="61">
        <f t="shared" si="36"/>
        <v>152</v>
      </c>
      <c r="X93" s="41" t="str">
        <f t="shared" si="46"/>
        <v>期間外</v>
      </c>
      <c r="Y93" s="4" t="str">
        <f t="shared" si="37"/>
        <v/>
      </c>
      <c r="Z93" s="16">
        <f t="shared" si="38"/>
        <v>0</v>
      </c>
      <c r="AA93" s="60">
        <f t="shared" si="39"/>
        <v>366</v>
      </c>
      <c r="AB93" s="4" t="str">
        <f t="shared" si="45"/>
        <v/>
      </c>
      <c r="AC93" s="4" t="str">
        <f t="shared" si="40"/>
        <v/>
      </c>
      <c r="AD93" s="46" t="str">
        <f t="shared" si="41"/>
        <v/>
      </c>
      <c r="AE93" s="7" t="str">
        <f t="shared" si="42"/>
        <v/>
      </c>
      <c r="AF93" s="55" t="str">
        <f t="shared" si="43"/>
        <v/>
      </c>
      <c r="AG93" s="54" t="str">
        <f t="shared" si="44"/>
        <v/>
      </c>
    </row>
    <row r="94" spans="1:33" ht="31.5" customHeight="1">
      <c r="A94" s="2">
        <v>90</v>
      </c>
      <c r="B94" s="49"/>
      <c r="C94" s="50"/>
      <c r="D94" s="51"/>
      <c r="E94" s="47"/>
      <c r="F94" s="47"/>
      <c r="G94" s="52"/>
      <c r="H94" s="48"/>
      <c r="I94" s="57"/>
      <c r="J94" s="58"/>
      <c r="K94" s="59"/>
      <c r="L94" s="58"/>
      <c r="M94" s="44" t="str">
        <f t="shared" si="31"/>
        <v/>
      </c>
      <c r="N94" s="50"/>
      <c r="O94" s="7" t="str">
        <f t="shared" si="32"/>
        <v/>
      </c>
      <c r="P94" s="8" t="str">
        <f t="shared" si="33"/>
        <v/>
      </c>
      <c r="Q94" s="50"/>
      <c r="R94" s="47"/>
      <c r="S94" s="51"/>
      <c r="T94" s="47"/>
      <c r="U94" s="61">
        <f t="shared" si="34"/>
        <v>366</v>
      </c>
      <c r="V94" s="61">
        <f t="shared" si="35"/>
        <v>425</v>
      </c>
      <c r="W94" s="61">
        <f t="shared" si="36"/>
        <v>152</v>
      </c>
      <c r="X94" s="41" t="str">
        <f t="shared" si="46"/>
        <v>期間外</v>
      </c>
      <c r="Y94" s="4" t="str">
        <f t="shared" si="37"/>
        <v/>
      </c>
      <c r="Z94" s="16">
        <f t="shared" si="38"/>
        <v>0</v>
      </c>
      <c r="AA94" s="60">
        <f t="shared" si="39"/>
        <v>366</v>
      </c>
      <c r="AB94" s="4" t="str">
        <f t="shared" si="45"/>
        <v/>
      </c>
      <c r="AC94" s="4" t="str">
        <f t="shared" si="40"/>
        <v/>
      </c>
      <c r="AD94" s="46" t="str">
        <f t="shared" si="41"/>
        <v/>
      </c>
      <c r="AE94" s="7" t="str">
        <f t="shared" si="42"/>
        <v/>
      </c>
      <c r="AF94" s="55" t="str">
        <f t="shared" si="43"/>
        <v/>
      </c>
      <c r="AG94" s="54" t="str">
        <f t="shared" si="44"/>
        <v/>
      </c>
    </row>
    <row r="95" spans="1:33" ht="31.5" customHeight="1">
      <c r="A95" s="2">
        <v>91</v>
      </c>
      <c r="B95" s="49"/>
      <c r="C95" s="50"/>
      <c r="D95" s="51"/>
      <c r="E95" s="47"/>
      <c r="F95" s="47"/>
      <c r="G95" s="52"/>
      <c r="H95" s="48"/>
      <c r="I95" s="57"/>
      <c r="J95" s="58"/>
      <c r="K95" s="59"/>
      <c r="L95" s="58"/>
      <c r="M95" s="44" t="str">
        <f t="shared" si="31"/>
        <v/>
      </c>
      <c r="N95" s="50"/>
      <c r="O95" s="7" t="str">
        <f t="shared" si="32"/>
        <v/>
      </c>
      <c r="P95" s="8" t="str">
        <f t="shared" si="33"/>
        <v/>
      </c>
      <c r="Q95" s="50"/>
      <c r="R95" s="47"/>
      <c r="S95" s="51"/>
      <c r="T95" s="47"/>
      <c r="U95" s="61">
        <f t="shared" si="34"/>
        <v>366</v>
      </c>
      <c r="V95" s="61">
        <f t="shared" si="35"/>
        <v>425</v>
      </c>
      <c r="W95" s="61">
        <f t="shared" si="36"/>
        <v>152</v>
      </c>
      <c r="X95" s="41" t="str">
        <f t="shared" si="46"/>
        <v>期間外</v>
      </c>
      <c r="Y95" s="4" t="str">
        <f t="shared" si="37"/>
        <v/>
      </c>
      <c r="Z95" s="16">
        <f t="shared" si="38"/>
        <v>0</v>
      </c>
      <c r="AA95" s="60">
        <f t="shared" si="39"/>
        <v>366</v>
      </c>
      <c r="AB95" s="4" t="str">
        <f t="shared" si="45"/>
        <v/>
      </c>
      <c r="AC95" s="4" t="str">
        <f t="shared" si="40"/>
        <v/>
      </c>
      <c r="AD95" s="46" t="str">
        <f t="shared" si="41"/>
        <v/>
      </c>
      <c r="AE95" s="7" t="str">
        <f t="shared" si="42"/>
        <v/>
      </c>
      <c r="AF95" s="55" t="str">
        <f t="shared" si="43"/>
        <v/>
      </c>
      <c r="AG95" s="54" t="str">
        <f t="shared" si="44"/>
        <v/>
      </c>
    </row>
    <row r="96" spans="1:33" ht="31.5" customHeight="1">
      <c r="A96" s="2">
        <v>92</v>
      </c>
      <c r="B96" s="49"/>
      <c r="C96" s="50"/>
      <c r="D96" s="51"/>
      <c r="E96" s="47"/>
      <c r="F96" s="47"/>
      <c r="G96" s="52"/>
      <c r="H96" s="48"/>
      <c r="I96" s="57"/>
      <c r="J96" s="58"/>
      <c r="K96" s="59"/>
      <c r="L96" s="58"/>
      <c r="M96" s="44" t="str">
        <f t="shared" si="31"/>
        <v/>
      </c>
      <c r="N96" s="50"/>
      <c r="O96" s="7" t="str">
        <f t="shared" si="32"/>
        <v/>
      </c>
      <c r="P96" s="8" t="str">
        <f t="shared" si="33"/>
        <v/>
      </c>
      <c r="Q96" s="50"/>
      <c r="R96" s="47"/>
      <c r="S96" s="51"/>
      <c r="T96" s="47"/>
      <c r="U96" s="61">
        <f t="shared" si="34"/>
        <v>366</v>
      </c>
      <c r="V96" s="61">
        <f t="shared" si="35"/>
        <v>425</v>
      </c>
      <c r="W96" s="61">
        <f t="shared" si="36"/>
        <v>152</v>
      </c>
      <c r="X96" s="41" t="str">
        <f t="shared" si="46"/>
        <v>期間外</v>
      </c>
      <c r="Y96" s="4" t="str">
        <f t="shared" si="37"/>
        <v/>
      </c>
      <c r="Z96" s="16">
        <f t="shared" si="38"/>
        <v>0</v>
      </c>
      <c r="AA96" s="60">
        <f t="shared" si="39"/>
        <v>366</v>
      </c>
      <c r="AB96" s="4" t="str">
        <f t="shared" si="45"/>
        <v/>
      </c>
      <c r="AC96" s="4" t="str">
        <f t="shared" si="40"/>
        <v/>
      </c>
      <c r="AD96" s="46" t="str">
        <f t="shared" si="41"/>
        <v/>
      </c>
      <c r="AE96" s="7" t="str">
        <f t="shared" si="42"/>
        <v/>
      </c>
      <c r="AF96" s="55" t="str">
        <f t="shared" si="43"/>
        <v/>
      </c>
      <c r="AG96" s="54" t="str">
        <f t="shared" si="44"/>
        <v/>
      </c>
    </row>
    <row r="97" spans="1:33" ht="31.5" customHeight="1">
      <c r="A97" s="2">
        <v>93</v>
      </c>
      <c r="B97" s="49"/>
      <c r="C97" s="50"/>
      <c r="D97" s="51"/>
      <c r="E97" s="47"/>
      <c r="F97" s="47"/>
      <c r="G97" s="52"/>
      <c r="H97" s="48"/>
      <c r="I97" s="57"/>
      <c r="J97" s="58"/>
      <c r="K97" s="59"/>
      <c r="L97" s="58"/>
      <c r="M97" s="44" t="str">
        <f t="shared" si="31"/>
        <v/>
      </c>
      <c r="N97" s="50"/>
      <c r="O97" s="7" t="str">
        <f t="shared" si="32"/>
        <v/>
      </c>
      <c r="P97" s="8" t="str">
        <f t="shared" si="33"/>
        <v/>
      </c>
      <c r="Q97" s="50"/>
      <c r="R97" s="47"/>
      <c r="S97" s="51"/>
      <c r="T97" s="47"/>
      <c r="U97" s="61">
        <f t="shared" si="34"/>
        <v>366</v>
      </c>
      <c r="V97" s="61">
        <f t="shared" si="35"/>
        <v>425</v>
      </c>
      <c r="W97" s="61">
        <f t="shared" si="36"/>
        <v>152</v>
      </c>
      <c r="X97" s="41" t="str">
        <f t="shared" si="46"/>
        <v>期間外</v>
      </c>
      <c r="Y97" s="4" t="str">
        <f t="shared" si="37"/>
        <v/>
      </c>
      <c r="Z97" s="16">
        <f t="shared" si="38"/>
        <v>0</v>
      </c>
      <c r="AA97" s="60">
        <f t="shared" si="39"/>
        <v>366</v>
      </c>
      <c r="AB97" s="4" t="str">
        <f t="shared" si="45"/>
        <v/>
      </c>
      <c r="AC97" s="4" t="str">
        <f t="shared" si="40"/>
        <v/>
      </c>
      <c r="AD97" s="46" t="str">
        <f t="shared" si="41"/>
        <v/>
      </c>
      <c r="AE97" s="7" t="str">
        <f t="shared" si="42"/>
        <v/>
      </c>
      <c r="AF97" s="55" t="str">
        <f t="shared" si="43"/>
        <v/>
      </c>
      <c r="AG97" s="54" t="str">
        <f t="shared" si="44"/>
        <v/>
      </c>
    </row>
    <row r="98" spans="1:33" ht="31.5" customHeight="1">
      <c r="A98" s="2">
        <v>94</v>
      </c>
      <c r="B98" s="49"/>
      <c r="C98" s="50"/>
      <c r="D98" s="51"/>
      <c r="E98" s="47"/>
      <c r="F98" s="47"/>
      <c r="G98" s="52"/>
      <c r="H98" s="48"/>
      <c r="I98" s="57"/>
      <c r="J98" s="58"/>
      <c r="K98" s="59"/>
      <c r="L98" s="58"/>
      <c r="M98" s="44" t="str">
        <f t="shared" si="31"/>
        <v/>
      </c>
      <c r="N98" s="50"/>
      <c r="O98" s="7" t="str">
        <f t="shared" si="32"/>
        <v/>
      </c>
      <c r="P98" s="8" t="str">
        <f t="shared" si="33"/>
        <v/>
      </c>
      <c r="Q98" s="50"/>
      <c r="R98" s="47"/>
      <c r="S98" s="51"/>
      <c r="T98" s="47"/>
      <c r="U98" s="61">
        <f t="shared" si="34"/>
        <v>366</v>
      </c>
      <c r="V98" s="61">
        <f t="shared" si="35"/>
        <v>425</v>
      </c>
      <c r="W98" s="61">
        <f t="shared" si="36"/>
        <v>152</v>
      </c>
      <c r="X98" s="41" t="str">
        <f t="shared" si="46"/>
        <v>期間外</v>
      </c>
      <c r="Y98" s="4" t="str">
        <f t="shared" si="37"/>
        <v/>
      </c>
      <c r="Z98" s="16">
        <f t="shared" si="38"/>
        <v>0</v>
      </c>
      <c r="AA98" s="60">
        <f t="shared" si="39"/>
        <v>366</v>
      </c>
      <c r="AB98" s="4" t="str">
        <f t="shared" si="45"/>
        <v/>
      </c>
      <c r="AC98" s="4" t="str">
        <f t="shared" si="40"/>
        <v/>
      </c>
      <c r="AD98" s="46" t="str">
        <f t="shared" si="41"/>
        <v/>
      </c>
      <c r="AE98" s="7" t="str">
        <f t="shared" si="42"/>
        <v/>
      </c>
      <c r="AF98" s="55" t="str">
        <f t="shared" si="43"/>
        <v/>
      </c>
      <c r="AG98" s="54" t="str">
        <f t="shared" si="44"/>
        <v/>
      </c>
    </row>
    <row r="99" spans="1:33" ht="31.5" customHeight="1">
      <c r="A99" s="2">
        <v>95</v>
      </c>
      <c r="B99" s="49"/>
      <c r="C99" s="50"/>
      <c r="D99" s="51"/>
      <c r="E99" s="47"/>
      <c r="F99" s="47"/>
      <c r="G99" s="52"/>
      <c r="H99" s="48"/>
      <c r="I99" s="57"/>
      <c r="J99" s="58"/>
      <c r="K99" s="59"/>
      <c r="L99" s="58"/>
      <c r="M99" s="44" t="str">
        <f t="shared" si="31"/>
        <v/>
      </c>
      <c r="N99" s="50"/>
      <c r="O99" s="7" t="str">
        <f t="shared" si="32"/>
        <v/>
      </c>
      <c r="P99" s="8" t="str">
        <f t="shared" si="33"/>
        <v/>
      </c>
      <c r="Q99" s="50"/>
      <c r="R99" s="47"/>
      <c r="S99" s="51"/>
      <c r="T99" s="47"/>
      <c r="U99" s="61">
        <f t="shared" si="34"/>
        <v>366</v>
      </c>
      <c r="V99" s="61">
        <f t="shared" si="35"/>
        <v>425</v>
      </c>
      <c r="W99" s="61">
        <f t="shared" si="36"/>
        <v>152</v>
      </c>
      <c r="X99" s="41" t="str">
        <f t="shared" si="46"/>
        <v>期間外</v>
      </c>
      <c r="Y99" s="4" t="str">
        <f t="shared" si="37"/>
        <v/>
      </c>
      <c r="Z99" s="16">
        <f t="shared" si="38"/>
        <v>0</v>
      </c>
      <c r="AA99" s="60">
        <f t="shared" si="39"/>
        <v>366</v>
      </c>
      <c r="AB99" s="4" t="str">
        <f t="shared" si="45"/>
        <v/>
      </c>
      <c r="AC99" s="4" t="str">
        <f t="shared" si="40"/>
        <v/>
      </c>
      <c r="AD99" s="46" t="str">
        <f t="shared" si="41"/>
        <v/>
      </c>
      <c r="AE99" s="7" t="str">
        <f t="shared" si="42"/>
        <v/>
      </c>
      <c r="AF99" s="55" t="str">
        <f t="shared" si="43"/>
        <v/>
      </c>
      <c r="AG99" s="54" t="str">
        <f t="shared" si="44"/>
        <v/>
      </c>
    </row>
    <row r="100" spans="1:33" ht="31.5" customHeight="1">
      <c r="A100" s="2">
        <v>96</v>
      </c>
      <c r="B100" s="49"/>
      <c r="C100" s="50"/>
      <c r="D100" s="51"/>
      <c r="E100" s="47"/>
      <c r="F100" s="47"/>
      <c r="G100" s="52"/>
      <c r="H100" s="48"/>
      <c r="I100" s="57"/>
      <c r="J100" s="58"/>
      <c r="K100" s="59"/>
      <c r="L100" s="58"/>
      <c r="M100" s="44" t="str">
        <f t="shared" si="31"/>
        <v/>
      </c>
      <c r="N100" s="50"/>
      <c r="O100" s="7" t="str">
        <f t="shared" si="32"/>
        <v/>
      </c>
      <c r="P100" s="8" t="str">
        <f t="shared" si="33"/>
        <v/>
      </c>
      <c r="Q100" s="50"/>
      <c r="R100" s="47"/>
      <c r="S100" s="51"/>
      <c r="T100" s="47"/>
      <c r="U100" s="61">
        <f t="shared" si="34"/>
        <v>366</v>
      </c>
      <c r="V100" s="61">
        <f t="shared" si="35"/>
        <v>425</v>
      </c>
      <c r="W100" s="61">
        <f t="shared" si="36"/>
        <v>152</v>
      </c>
      <c r="X100" s="41" t="str">
        <f t="shared" si="46"/>
        <v>期間外</v>
      </c>
      <c r="Y100" s="4" t="str">
        <f t="shared" si="37"/>
        <v/>
      </c>
      <c r="Z100" s="16">
        <f t="shared" si="38"/>
        <v>0</v>
      </c>
      <c r="AA100" s="60">
        <f t="shared" si="39"/>
        <v>366</v>
      </c>
      <c r="AB100" s="4" t="str">
        <f t="shared" si="45"/>
        <v/>
      </c>
      <c r="AC100" s="4" t="str">
        <f t="shared" si="40"/>
        <v/>
      </c>
      <c r="AD100" s="46" t="str">
        <f t="shared" si="41"/>
        <v/>
      </c>
      <c r="AE100" s="7" t="str">
        <f t="shared" si="42"/>
        <v/>
      </c>
      <c r="AF100" s="55" t="str">
        <f t="shared" si="43"/>
        <v/>
      </c>
      <c r="AG100" s="54" t="str">
        <f t="shared" si="44"/>
        <v/>
      </c>
    </row>
    <row r="101" spans="1:33" ht="31.5" customHeight="1">
      <c r="A101" s="2">
        <v>97</v>
      </c>
      <c r="B101" s="49"/>
      <c r="C101" s="50"/>
      <c r="D101" s="51"/>
      <c r="E101" s="47"/>
      <c r="F101" s="47"/>
      <c r="G101" s="52"/>
      <c r="H101" s="48"/>
      <c r="I101" s="57"/>
      <c r="J101" s="58"/>
      <c r="K101" s="59"/>
      <c r="L101" s="58"/>
      <c r="M101" s="44" t="str">
        <f t="shared" si="31"/>
        <v/>
      </c>
      <c r="N101" s="50"/>
      <c r="O101" s="7" t="str">
        <f t="shared" ref="O101:O104" si="47">IFERROR(IF(OR(LEFT(M101,4)="投与不可",E101="24カ月齢以下のパリビズマブ新規適応5疾患"),"投与不可",IF(OR(C101="",G101="",E101="",N101=""),"",IF(Y101="×","投与不可",IF(I101="",VLOOKUP(AD101,投与量,2,FALSE),"ニルセビマブ200mg")))),"")</f>
        <v/>
      </c>
      <c r="P101" s="8" t="str">
        <f t="shared" si="33"/>
        <v/>
      </c>
      <c r="Q101" s="50"/>
      <c r="R101" s="47"/>
      <c r="S101" s="51"/>
      <c r="T101" s="47"/>
      <c r="U101" s="61">
        <f t="shared" si="34"/>
        <v>366</v>
      </c>
      <c r="V101" s="61">
        <f t="shared" si="35"/>
        <v>425</v>
      </c>
      <c r="W101" s="61">
        <f t="shared" si="36"/>
        <v>152</v>
      </c>
      <c r="X101" s="41" t="str">
        <f t="shared" si="46"/>
        <v>期間外</v>
      </c>
      <c r="Y101" s="4" t="str">
        <f t="shared" si="37"/>
        <v/>
      </c>
      <c r="Z101" s="16">
        <f t="shared" si="38"/>
        <v>0</v>
      </c>
      <c r="AA101" s="60">
        <f t="shared" si="39"/>
        <v>366</v>
      </c>
      <c r="AB101" s="4" t="str">
        <f t="shared" si="45"/>
        <v/>
      </c>
      <c r="AC101" s="4" t="str">
        <f t="shared" si="40"/>
        <v/>
      </c>
      <c r="AD101" s="46" t="str">
        <f t="shared" ref="AD101:AD104" si="48">IFERROR(IF(C101="","",IF(AC101=0,H101,"1歳以上")),"")</f>
        <v/>
      </c>
      <c r="AE101" s="7" t="str">
        <f t="shared" si="42"/>
        <v/>
      </c>
      <c r="AF101" s="55" t="str">
        <f t="shared" si="43"/>
        <v/>
      </c>
      <c r="AG101" s="54" t="str">
        <f t="shared" si="44"/>
        <v/>
      </c>
    </row>
    <row r="102" spans="1:33" ht="31.5" customHeight="1">
      <c r="A102" s="2">
        <v>98</v>
      </c>
      <c r="B102" s="49"/>
      <c r="C102" s="50"/>
      <c r="D102" s="51"/>
      <c r="E102" s="47"/>
      <c r="F102" s="47"/>
      <c r="G102" s="52"/>
      <c r="H102" s="48"/>
      <c r="I102" s="57"/>
      <c r="J102" s="58"/>
      <c r="K102" s="59"/>
      <c r="L102" s="58"/>
      <c r="M102" s="44" t="str">
        <f t="shared" si="31"/>
        <v/>
      </c>
      <c r="N102" s="50"/>
      <c r="O102" s="7" t="str">
        <f t="shared" si="47"/>
        <v/>
      </c>
      <c r="P102" s="8" t="str">
        <f t="shared" si="33"/>
        <v/>
      </c>
      <c r="Q102" s="50"/>
      <c r="R102" s="47"/>
      <c r="S102" s="51"/>
      <c r="T102" s="47"/>
      <c r="U102" s="61">
        <f t="shared" si="34"/>
        <v>366</v>
      </c>
      <c r="V102" s="61">
        <f t="shared" si="35"/>
        <v>425</v>
      </c>
      <c r="W102" s="61">
        <f t="shared" si="36"/>
        <v>152</v>
      </c>
      <c r="X102" s="41" t="str">
        <f t="shared" si="46"/>
        <v>期間外</v>
      </c>
      <c r="Y102" s="4" t="str">
        <f t="shared" si="37"/>
        <v/>
      </c>
      <c r="Z102" s="16">
        <f t="shared" si="38"/>
        <v>0</v>
      </c>
      <c r="AA102" s="60">
        <f t="shared" si="39"/>
        <v>366</v>
      </c>
      <c r="AB102" s="4" t="str">
        <f t="shared" si="45"/>
        <v/>
      </c>
      <c r="AC102" s="4" t="str">
        <f t="shared" si="40"/>
        <v/>
      </c>
      <c r="AD102" s="46" t="str">
        <f t="shared" si="48"/>
        <v/>
      </c>
      <c r="AE102" s="7" t="str">
        <f t="shared" si="42"/>
        <v/>
      </c>
      <c r="AF102" s="55" t="str">
        <f t="shared" si="43"/>
        <v/>
      </c>
      <c r="AG102" s="54" t="str">
        <f t="shared" si="44"/>
        <v/>
      </c>
    </row>
    <row r="103" spans="1:33" ht="30" customHeight="1">
      <c r="A103" s="2">
        <v>99</v>
      </c>
      <c r="B103" s="49"/>
      <c r="C103" s="50"/>
      <c r="D103" s="51"/>
      <c r="E103" s="47"/>
      <c r="F103" s="47"/>
      <c r="G103" s="52"/>
      <c r="H103" s="48"/>
      <c r="I103" s="57"/>
      <c r="J103" s="58"/>
      <c r="K103" s="59"/>
      <c r="L103" s="58"/>
      <c r="M103" s="44" t="str">
        <f t="shared" si="31"/>
        <v/>
      </c>
      <c r="N103" s="50"/>
      <c r="O103" s="7" t="str">
        <f t="shared" si="47"/>
        <v/>
      </c>
      <c r="P103" s="8" t="str">
        <f t="shared" si="33"/>
        <v/>
      </c>
      <c r="Q103" s="50"/>
      <c r="R103" s="47"/>
      <c r="S103" s="51"/>
      <c r="T103" s="47"/>
      <c r="U103" s="61">
        <f t="shared" si="34"/>
        <v>366</v>
      </c>
      <c r="V103" s="61">
        <f t="shared" si="35"/>
        <v>425</v>
      </c>
      <c r="W103" s="61">
        <f t="shared" si="36"/>
        <v>152</v>
      </c>
      <c r="X103" s="41" t="str">
        <f t="shared" si="46"/>
        <v>期間外</v>
      </c>
      <c r="Y103" s="4" t="str">
        <f t="shared" si="37"/>
        <v/>
      </c>
      <c r="Z103" s="16">
        <f t="shared" si="38"/>
        <v>0</v>
      </c>
      <c r="AA103" s="60">
        <f t="shared" si="39"/>
        <v>366</v>
      </c>
      <c r="AB103" s="4" t="str">
        <f t="shared" si="45"/>
        <v/>
      </c>
      <c r="AC103" s="4" t="str">
        <f t="shared" si="40"/>
        <v/>
      </c>
      <c r="AD103" s="46" t="str">
        <f t="shared" si="48"/>
        <v/>
      </c>
      <c r="AE103" s="7" t="str">
        <f t="shared" si="42"/>
        <v/>
      </c>
      <c r="AF103" s="55" t="str">
        <f t="shared" si="43"/>
        <v/>
      </c>
      <c r="AG103" s="54" t="str">
        <f t="shared" si="44"/>
        <v/>
      </c>
    </row>
    <row r="104" spans="1:33" ht="30" customHeight="1">
      <c r="A104" s="2">
        <v>100</v>
      </c>
      <c r="B104" s="49"/>
      <c r="C104" s="50"/>
      <c r="D104" s="51"/>
      <c r="E104" s="47"/>
      <c r="F104" s="47"/>
      <c r="G104" s="52"/>
      <c r="H104" s="48"/>
      <c r="I104" s="57"/>
      <c r="J104" s="58"/>
      <c r="K104" s="59"/>
      <c r="L104" s="58"/>
      <c r="M104" s="44" t="str">
        <f t="shared" si="31"/>
        <v/>
      </c>
      <c r="N104" s="50"/>
      <c r="O104" s="7" t="str">
        <f t="shared" si="47"/>
        <v/>
      </c>
      <c r="P104" s="8" t="str">
        <f t="shared" si="33"/>
        <v/>
      </c>
      <c r="Q104" s="50"/>
      <c r="R104" s="47"/>
      <c r="S104" s="51"/>
      <c r="T104" s="47"/>
      <c r="U104" s="61">
        <f t="shared" si="34"/>
        <v>366</v>
      </c>
      <c r="V104" s="61">
        <f t="shared" si="35"/>
        <v>425</v>
      </c>
      <c r="W104" s="61">
        <f t="shared" si="36"/>
        <v>152</v>
      </c>
      <c r="X104" s="41" t="str">
        <f t="shared" si="46"/>
        <v>期間外</v>
      </c>
      <c r="Y104" s="4" t="str">
        <f t="shared" si="37"/>
        <v/>
      </c>
      <c r="Z104" s="16">
        <f t="shared" si="38"/>
        <v>0</v>
      </c>
      <c r="AA104" s="60">
        <f t="shared" si="39"/>
        <v>366</v>
      </c>
      <c r="AB104" s="4" t="str">
        <f t="shared" si="45"/>
        <v/>
      </c>
      <c r="AC104" s="4" t="str">
        <f t="shared" si="40"/>
        <v/>
      </c>
      <c r="AD104" s="46" t="str">
        <f t="shared" si="48"/>
        <v/>
      </c>
      <c r="AE104" s="7" t="str">
        <f t="shared" si="42"/>
        <v/>
      </c>
      <c r="AF104" s="55" t="str">
        <f t="shared" si="43"/>
        <v/>
      </c>
      <c r="AG104" s="54" t="str">
        <f t="shared" si="44"/>
        <v/>
      </c>
    </row>
  </sheetData>
  <sheetProtection selectLockedCells="1" autoFilter="0"/>
  <protectedRanges>
    <protectedRange sqref="R5:T104" name="範囲3"/>
    <protectedRange sqref="AA5:AD104 U5:Y104 B5:M104" name="範囲2"/>
    <protectedRange sqref="N5:N104 Q5:Q104" name="範囲1"/>
    <protectedRange sqref="K1" name="範囲5"/>
  </protectedRanges>
  <autoFilter ref="A4:AG6" xr:uid="{5D0D7382-D461-44FE-B2CE-B59381C66D11}"/>
  <mergeCells count="4">
    <mergeCell ref="A1:E1"/>
    <mergeCell ref="I3:J3"/>
    <mergeCell ref="K3:L3"/>
    <mergeCell ref="H1:J1"/>
  </mergeCells>
  <phoneticPr fontId="1"/>
  <conditionalFormatting sqref="I5:J104">
    <cfRule type="expression" dxfId="42" priority="1">
      <formula>OR($G5="2回目",$G5="3回目")</formula>
    </cfRule>
  </conditionalFormatting>
  <conditionalFormatting sqref="K5:L104">
    <cfRule type="expression" dxfId="41" priority="6">
      <formula>$G5="3回目"</formula>
    </cfRule>
  </conditionalFormatting>
  <conditionalFormatting sqref="M5:O104">
    <cfRule type="containsText" dxfId="40" priority="8" operator="containsText" text="投与不可">
      <formula>NOT(ISERROR(SEARCH("投与不可",M5)))</formula>
    </cfRule>
  </conditionalFormatting>
  <conditionalFormatting sqref="P5:P104">
    <cfRule type="expression" dxfId="39" priority="121">
      <formula>IF(N5="","",IF(AND(N5&gt;=C5,N5&lt;=AG5),"","Y"))="Y"</formula>
    </cfRule>
    <cfRule type="expression" dxfId="38" priority="122">
      <formula>IF(N5="","",IF(N5&lt;EOMONTH(I5,$K$1)+1,"Y",""))="Y"</formula>
    </cfRule>
  </conditionalFormatting>
  <dataValidations xWindow="1571" yWindow="708" count="10">
    <dataValidation imeMode="disabled" operator="greaterThanOrEqual" allowBlank="1" showInputMessage="1" showErrorMessage="1" sqref="K1" xr:uid="{64F6A449-A47E-42D0-AF89-9BCD3CC84C73}"/>
    <dataValidation imeMode="disabled" allowBlank="1" showInputMessage="1" showErrorMessage="1" sqref="S5:S104 D5:D104" xr:uid="{EAE9459E-BBB2-412C-8855-03AA51E1EEB6}"/>
    <dataValidation type="date" imeMode="disabled" operator="lessThanOrEqual" allowBlank="1" showInputMessage="1" showErrorMessage="1" promptTitle="入力して下さい" prompt="必須項目_x000a_yyyy/mm/dd_x000a_例：2024/12/1" sqref="C5:C104" xr:uid="{59F524DC-AD12-4C2A-9E81-56D5942E5B37}">
      <formula1>TODAY()</formula1>
    </dataValidation>
    <dataValidation imeMode="disabled" allowBlank="1" showInputMessage="1" showErrorMessage="1" promptTitle="投与予定日の入力エラー" prompt="赤色の場合は、生年月日～投与可能期限までの日付に変更して下さい。_x000a__x000a_緑色の場合は、ニルセビマブ前回投与日よりK1セルの期間以上空けて下さい。" sqref="P5:P104" xr:uid="{A22E5252-7293-4333-971E-9B2BA374AB30}"/>
    <dataValidation type="date" imeMode="disabled" operator="greaterThanOrEqual" allowBlank="1" showInputMessage="1" showErrorMessage="1" promptTitle="2回目の投与がある場合は入力してください" prompt="yyyy/mm/dd_x000a_例：2024/12/01" sqref="K5:K104" xr:uid="{9359C2AE-EC1A-4AC9-962E-0822372539B1}">
      <formula1>C5</formula1>
    </dataValidation>
    <dataValidation allowBlank="1" showErrorMessage="1" sqref="O5:O104" xr:uid="{AD54CD37-92D4-404B-9847-1D519C4895C1}"/>
    <dataValidation allowBlank="1" showErrorMessage="1" promptTitle="赤い場合は生年月日の入力漏れ" prompt="生年月日を入力して下さい。" sqref="AE5:AF104" xr:uid="{836A33E6-5616-487A-80E5-02AE6A8FB4FB}"/>
    <dataValidation type="date" imeMode="disabled" operator="greaterThanOrEqual" allowBlank="1" showInputMessage="1" showErrorMessage="1" promptTitle="投与歴がある場合は初回投与歴を入力してください" prompt="yyyy/mm/dd_x000a_例：2024/12/01" sqref="I5:I104" xr:uid="{D72E957F-F076-458A-A1CD-06B35B715380}">
      <formula1>C5</formula1>
    </dataValidation>
    <dataValidation type="date" imeMode="disabled" allowBlank="1" showInputMessage="1" showErrorMessage="1" errorTitle="投与期間外です" error="生年月日より前、もしくは、投与可能期限を過ぎています。" promptTitle="入力して下さい" prompt="必須項目_x000a_yyyy/mm/dd_x000a_例：2024/12/1" sqref="N5:N104" xr:uid="{62DA6F79-D4AC-4F8B-A383-3062D7B1607C}">
      <formula1>C5</formula1>
      <formula2>AG5</formula2>
    </dataValidation>
    <dataValidation type="date" imeMode="disabled" operator="greaterThanOrEqual" allowBlank="1" showInputMessage="1" showErrorMessage="1" errorTitle="投与期間外です" error="生年月日より前の日付となっています" promptTitle="入力して下さい" prompt="必須項目_x000a_yyyy/mm/dd_x000a_例：2024/12/1" sqref="Q5:Q104" xr:uid="{33EC47FE-9D7C-4EEC-9D35-F67DF1BEDEBD}">
      <formula1>C5</formula1>
    </dataValidation>
  </dataValidations>
  <pageMargins left="0.23622047244094491" right="0.23622047244094491" top="0.74803149606299213" bottom="0.43307086614173229" header="0.31496062992125984" footer="0.31496062992125984"/>
  <pageSetup paperSize="9" scale="43" fitToHeight="0" orientation="landscape" r:id="rId1"/>
  <headerFooter>
    <oddFooter>&amp;C&amp;"Meiryo UI,標準"&amp;P / &amp;N</oddFooter>
  </headerFooter>
  <ignoredErrors>
    <ignoredError sqref="Y5" formula="1"/>
  </ignoredErrors>
  <extLst>
    <ext xmlns:x14="http://schemas.microsoft.com/office/spreadsheetml/2009/9/main" uri="{CCE6A557-97BC-4b89-ADB6-D9C93CAAB3DF}">
      <x14:dataValidations xmlns:xm="http://schemas.microsoft.com/office/excel/2006/main" xWindow="1571" yWindow="708" count="4">
        <x14:dataValidation type="list" imeMode="disabled" allowBlank="1" showInputMessage="1" showErrorMessage="1" promptTitle="選択して下さい" prompt="必須項目" xr:uid="{ACA442D9-8B47-4D04-AAC0-4C1D88B83453}">
          <x14:formula1>
            <xm:f>設定用!$A:$A</xm:f>
          </x14:formula1>
          <xm:sqref>E5:E104</xm:sqref>
        </x14:dataValidation>
        <x14:dataValidation type="list" allowBlank="1" showInputMessage="1" showErrorMessage="1" xr:uid="{B442110B-8F5C-4ADD-A2E5-FA53899C97EB}">
          <x14:formula1>
            <xm:f>設定用!$H:$H</xm:f>
          </x14:formula1>
          <xm:sqref>L5:L104 J5:J104</xm:sqref>
        </x14:dataValidation>
        <x14:dataValidation type="list" allowBlank="1" showInputMessage="1" showErrorMessage="1" xr:uid="{7F1F0B4F-D7DF-4D5D-9C11-3CE71E19948E}">
          <x14:formula1>
            <xm:f>設定用!$G:$G</xm:f>
          </x14:formula1>
          <xm:sqref>G5:G104</xm:sqref>
        </x14:dataValidation>
        <x14:dataValidation type="list" allowBlank="1" showInputMessage="1" showErrorMessage="1" xr:uid="{E8E8FF7B-B13F-45A2-8973-B393BCECC619}">
          <x14:formula1>
            <xm:f>設定用!$F$1:$F$3</xm:f>
          </x14:formula1>
          <xm:sqref>H5:H104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C6AB05-0096-4A16-804F-9FD976916C7A}">
  <sheetPr>
    <pageSetUpPr fitToPage="1"/>
  </sheetPr>
  <dimension ref="A1:AO14"/>
  <sheetViews>
    <sheetView workbookViewId="0">
      <selection sqref="A1:E1"/>
    </sheetView>
  </sheetViews>
  <sheetFormatPr baseColWidth="10" defaultColWidth="9" defaultRowHeight="16" outlineLevelCol="1"/>
  <cols>
    <col min="1" max="1" width="5.5" style="1" customWidth="1"/>
    <col min="2" max="2" width="11.1640625" style="1" customWidth="1"/>
    <col min="3" max="3" width="12.6640625" style="1" customWidth="1"/>
    <col min="4" max="4" width="10.5" style="1" bestFit="1" customWidth="1"/>
    <col min="5" max="5" width="20.83203125" style="1" customWidth="1"/>
    <col min="6" max="6" width="16.1640625" style="1" customWidth="1"/>
    <col min="7" max="7" width="13" style="1" customWidth="1"/>
    <col min="8" max="8" width="10.6640625" style="1" customWidth="1"/>
    <col min="9" max="9" width="13" style="1" customWidth="1"/>
    <col min="10" max="11" width="10.6640625" style="1" customWidth="1"/>
    <col min="12" max="12" width="18.1640625" style="1" bestFit="1" customWidth="1"/>
    <col min="13" max="13" width="56.33203125" style="1" customWidth="1"/>
    <col min="14" max="14" width="79.1640625" style="1" customWidth="1"/>
    <col min="15" max="15" width="82.6640625" style="1" bestFit="1" customWidth="1"/>
    <col min="16" max="16" width="11.83203125" style="1" customWidth="1"/>
    <col min="17" max="17" width="8.1640625" style="1" customWidth="1"/>
    <col min="18" max="18" width="11.83203125" style="1" customWidth="1"/>
    <col min="19" max="19" width="21.33203125" style="1" customWidth="1"/>
    <col min="20" max="20" width="16.1640625" style="1" customWidth="1"/>
    <col min="21" max="21" width="23.1640625" style="1" customWidth="1"/>
    <col min="22" max="25" width="9.6640625" style="1" hidden="1" customWidth="1"/>
    <col min="26" max="26" width="11.5" style="1" hidden="1" customWidth="1"/>
    <col min="27" max="27" width="4.6640625" style="1" hidden="1" customWidth="1"/>
    <col min="28" max="29" width="11.6640625" style="1" hidden="1" customWidth="1"/>
    <col min="30" max="30" width="4.6640625" style="1" hidden="1" customWidth="1"/>
    <col min="31" max="32" width="11.6640625" style="1" hidden="1" customWidth="1"/>
    <col min="33" max="40" width="8.1640625" style="1" hidden="1" customWidth="1" outlineLevel="1"/>
    <col min="41" max="41" width="9" style="1" collapsed="1"/>
    <col min="42" max="16384" width="9" style="1"/>
  </cols>
  <sheetData>
    <row r="1" spans="1:40" ht="32">
      <c r="A1" s="76" t="s">
        <v>114</v>
      </c>
      <c r="B1" s="76"/>
      <c r="C1" s="76"/>
      <c r="D1" s="76"/>
      <c r="E1" s="76"/>
      <c r="F1" s="80" t="s">
        <v>117</v>
      </c>
      <c r="G1" s="80"/>
      <c r="H1" s="80"/>
      <c r="I1" s="40">
        <v>5</v>
      </c>
      <c r="J1" s="2" t="s">
        <v>116</v>
      </c>
      <c r="K1" s="33"/>
      <c r="N1" s="34"/>
      <c r="O1" s="34"/>
      <c r="P1" s="34"/>
    </row>
    <row r="2" spans="1:40" ht="23.25" customHeight="1" thickBot="1">
      <c r="A2" s="22" t="s">
        <v>28</v>
      </c>
    </row>
    <row r="3" spans="1:40" ht="38.25" customHeight="1">
      <c r="G3" s="71" t="s">
        <v>118</v>
      </c>
      <c r="H3" s="72"/>
      <c r="I3" s="71" t="s">
        <v>119</v>
      </c>
      <c r="J3" s="72"/>
      <c r="AG3" s="77" t="s">
        <v>66</v>
      </c>
      <c r="AH3" s="78"/>
      <c r="AI3" s="77" t="s">
        <v>29</v>
      </c>
      <c r="AJ3" s="78"/>
      <c r="AK3" s="77" t="s">
        <v>30</v>
      </c>
      <c r="AL3" s="78"/>
      <c r="AM3" s="79" t="s">
        <v>31</v>
      </c>
      <c r="AN3" s="78"/>
    </row>
    <row r="4" spans="1:40" ht="44.25" customHeight="1">
      <c r="A4" s="6" t="s">
        <v>16</v>
      </c>
      <c r="B4" s="17" t="s">
        <v>0</v>
      </c>
      <c r="C4" s="17" t="s">
        <v>2</v>
      </c>
      <c r="D4" s="18" t="s">
        <v>6</v>
      </c>
      <c r="E4" s="17" t="s">
        <v>5</v>
      </c>
      <c r="F4" s="17" t="s">
        <v>64</v>
      </c>
      <c r="G4" s="38" t="s">
        <v>112</v>
      </c>
      <c r="H4" s="38" t="s">
        <v>111</v>
      </c>
      <c r="I4" s="38" t="s">
        <v>112</v>
      </c>
      <c r="J4" s="38" t="s">
        <v>111</v>
      </c>
      <c r="K4" s="18" t="s">
        <v>115</v>
      </c>
      <c r="L4" s="18" t="s">
        <v>121</v>
      </c>
      <c r="M4" s="17" t="s">
        <v>59</v>
      </c>
      <c r="N4" s="18" t="s">
        <v>113</v>
      </c>
      <c r="O4" s="18" t="s">
        <v>131</v>
      </c>
      <c r="P4" s="18" t="s">
        <v>40</v>
      </c>
      <c r="Q4" s="19" t="s">
        <v>20</v>
      </c>
      <c r="R4" s="17" t="s">
        <v>65</v>
      </c>
      <c r="S4" s="17" t="s">
        <v>7</v>
      </c>
      <c r="T4" s="17" t="s">
        <v>23</v>
      </c>
      <c r="U4" s="17" t="s">
        <v>22</v>
      </c>
      <c r="V4" s="6" t="s">
        <v>8</v>
      </c>
      <c r="W4" s="6" t="s">
        <v>9</v>
      </c>
      <c r="X4" s="6" t="s">
        <v>10</v>
      </c>
      <c r="Y4" s="6" t="s">
        <v>12</v>
      </c>
      <c r="Z4" s="6" t="s">
        <v>52</v>
      </c>
      <c r="AA4" s="29" t="s">
        <v>53</v>
      </c>
      <c r="AB4" s="29" t="s">
        <v>54</v>
      </c>
      <c r="AC4" s="29" t="s">
        <v>55</v>
      </c>
      <c r="AD4" s="28" t="s">
        <v>56</v>
      </c>
      <c r="AE4" s="28" t="s">
        <v>57</v>
      </c>
      <c r="AF4" s="28" t="s">
        <v>58</v>
      </c>
      <c r="AG4" s="9"/>
      <c r="AH4" s="10"/>
      <c r="AI4" s="9"/>
      <c r="AJ4" s="10"/>
      <c r="AK4" s="9"/>
      <c r="AL4" s="10"/>
      <c r="AM4" s="11"/>
      <c r="AN4" s="10"/>
    </row>
    <row r="5" spans="1:40" ht="213" customHeight="1">
      <c r="A5" s="2">
        <v>1</v>
      </c>
      <c r="B5" s="26"/>
      <c r="C5" s="3">
        <v>45412</v>
      </c>
      <c r="D5" s="2"/>
      <c r="E5" s="4"/>
      <c r="F5" s="4" t="s">
        <v>123</v>
      </c>
      <c r="G5" s="42">
        <v>45168</v>
      </c>
      <c r="H5" s="41" t="s">
        <v>120</v>
      </c>
      <c r="I5" s="42">
        <v>45168</v>
      </c>
      <c r="J5" s="41" t="s">
        <v>120</v>
      </c>
      <c r="K5" s="4"/>
      <c r="L5" s="41" t="s">
        <v>124</v>
      </c>
      <c r="M5" s="39" t="s">
        <v>122</v>
      </c>
      <c r="N5" s="27" t="s">
        <v>129</v>
      </c>
      <c r="O5" s="27" t="s">
        <v>130</v>
      </c>
      <c r="P5" s="3"/>
      <c r="Q5" s="8" t="str">
        <f>IF(P5="","",DATEDIF(C5,P5,"M"))</f>
        <v/>
      </c>
      <c r="R5" s="3"/>
      <c r="S5" s="4"/>
      <c r="T5" s="2"/>
      <c r="U5" s="4"/>
      <c r="V5" s="2" t="str">
        <f>IF($E5="在胎期間28週以下の早産12カ月齢以下の児","A",IF($E5="在胎期間29週～35週の早産6カ月齢以下の児","B",IF($E5="24カ月齢以下のCLD/CHD/免疫不全/ダウン","C",IF($E5="24カ月齢以下のパリビズマブ新規適応5疾患","D"," "))))</f>
        <v xml:space="preserve"> </v>
      </c>
      <c r="W5" s="2" t="e">
        <f>IF(#REF!="初回シーズン","E",IF(#REF!="2回目シーズン","F",IF(#REF!="3回目シーズン","G"," ")))</f>
        <v>#REF!</v>
      </c>
      <c r="X5" s="5" t="e">
        <f>IF(#REF!="5kg未満","H",IF(#REF!="5kg以上","I"," "))</f>
        <v>#REF!</v>
      </c>
      <c r="Y5" s="5" t="e">
        <f>$V5&amp;$W5&amp;$X5</f>
        <v>#REF!</v>
      </c>
      <c r="Z5" s="30" t="e">
        <f>IF(C5="","",IF(#REF!="ニルセビマブ",EOMONTH(#REF!,4)+1,IF(AND(#REF!="ニルセビマブ",C5&gt;=#REF!,C5&lt;=#REF!),#REF!+1,IF(AND(#REF!="パリビズマブ",C5&gt;=#REF!,C5&lt;=#REF!),#REF!+1,C5))))</f>
        <v>#REF!</v>
      </c>
      <c r="AA5" s="5" t="e">
        <f>IF(OR(#REF!="投与不可",N5&lt;=Z5),"",
IF(#REF!="ニルセビマブ",IF(#REF!="","G",IF(Z5&gt;#REF!,"A",IF(Z5&gt;#REF!,IF(N5&lt;#REF!,"B","C"),IF(N5&gt;#REF!,IF(N5&gt;#REF!,"D","E"),"F")))),""))</f>
        <v>#REF!</v>
      </c>
      <c r="AB5" s="30" t="e">
        <f>IF(OR(AA5="B",AA5=""),"",IF(AA5="C",#REF!+1,Z5))</f>
        <v>#REF!</v>
      </c>
      <c r="AC5" s="31" t="e">
        <f>IF(OR(AA5="B",AA5=""),"",IF(OR(AA5="A",AA5="C",AA5="G",AA5="F"),N5,#REF!-1))</f>
        <v>#REF!</v>
      </c>
      <c r="AD5" s="32" t="e">
        <f>IF(OR(#REF!="投与不可",N5&lt;=Z5),"",
IF(#REF!="パリビズマブ",IF(#REF!="","G",IF(Z5&gt;#REF!,"A",IF(Z5&gt;#REF!,IF(N5&lt;#REF!,"B","C"),IF(N5&gt;#REF!,IF(N5&gt;#REF!,"D","E"),"F")))),""))</f>
        <v>#REF!</v>
      </c>
      <c r="AE5" s="31" t="e">
        <f>IF(OR(AD5="B",AD5=""),"",IF(AD5="C",#REF!+1,Z5))</f>
        <v>#REF!</v>
      </c>
      <c r="AF5" s="31" t="e">
        <f>IF(OR(AD5="B",AD5=""),"",IF(OR(AD5="A",AD5="C",AD5="G",AD5="F"),N5,#REF!-1))</f>
        <v>#REF!</v>
      </c>
      <c r="AG5" s="12"/>
      <c r="AH5" s="13"/>
      <c r="AI5" s="12"/>
      <c r="AJ5" s="13"/>
      <c r="AK5" s="12"/>
      <c r="AL5" s="13"/>
      <c r="AM5" s="14"/>
      <c r="AN5" s="13"/>
    </row>
    <row r="6" spans="1:40" ht="31.5" customHeight="1">
      <c r="A6" s="2">
        <v>2</v>
      </c>
      <c r="B6" s="4" t="s">
        <v>127</v>
      </c>
      <c r="C6" s="4" t="s">
        <v>128</v>
      </c>
      <c r="D6" s="4" t="s">
        <v>127</v>
      </c>
      <c r="E6" s="4" t="s">
        <v>125</v>
      </c>
      <c r="F6" s="4" t="s">
        <v>127</v>
      </c>
      <c r="G6" s="4" t="s">
        <v>126</v>
      </c>
      <c r="H6" s="4" t="s">
        <v>125</v>
      </c>
      <c r="I6" s="4" t="s">
        <v>126</v>
      </c>
      <c r="J6" s="4" t="s">
        <v>125</v>
      </c>
      <c r="K6" s="4"/>
      <c r="L6" s="4" t="s">
        <v>125</v>
      </c>
      <c r="M6" s="15"/>
      <c r="N6" s="7"/>
      <c r="O6" s="7"/>
      <c r="P6" s="3"/>
      <c r="Q6" s="8"/>
      <c r="R6" s="3"/>
      <c r="S6" s="4"/>
      <c r="T6" s="2"/>
      <c r="U6" s="4"/>
      <c r="V6" s="2"/>
      <c r="W6" s="2"/>
      <c r="X6" s="5"/>
      <c r="Y6" s="5"/>
      <c r="Z6" s="30"/>
      <c r="AA6" s="5"/>
      <c r="AB6" s="30"/>
      <c r="AC6" s="31"/>
      <c r="AD6" s="32"/>
      <c r="AE6" s="31"/>
      <c r="AF6" s="31"/>
      <c r="AG6" s="12"/>
      <c r="AH6" s="13"/>
      <c r="AI6" s="12"/>
      <c r="AJ6" s="13"/>
      <c r="AK6" s="12"/>
      <c r="AL6" s="13"/>
      <c r="AM6" s="14"/>
      <c r="AN6" s="13"/>
    </row>
    <row r="7" spans="1:40" ht="31.5" customHeight="1">
      <c r="A7" s="2">
        <v>3</v>
      </c>
      <c r="B7" s="26"/>
      <c r="C7" s="3"/>
      <c r="D7" s="2"/>
      <c r="E7" s="4"/>
      <c r="F7" s="4"/>
      <c r="G7" s="43"/>
      <c r="H7" s="4"/>
      <c r="I7" s="4"/>
      <c r="J7" s="4"/>
      <c r="K7" s="4"/>
      <c r="L7" s="4"/>
      <c r="M7" s="15"/>
      <c r="N7" s="7"/>
      <c r="O7" s="7"/>
      <c r="P7" s="3"/>
      <c r="Q7" s="8"/>
      <c r="R7" s="3"/>
      <c r="S7" s="4"/>
      <c r="T7" s="2"/>
      <c r="U7" s="4"/>
      <c r="V7" s="2"/>
      <c r="W7" s="2"/>
      <c r="X7" s="5"/>
      <c r="Y7" s="5"/>
      <c r="Z7" s="30"/>
      <c r="AA7" s="5"/>
      <c r="AB7" s="30"/>
      <c r="AC7" s="31"/>
      <c r="AD7" s="32"/>
      <c r="AE7" s="31"/>
      <c r="AF7" s="31"/>
      <c r="AG7" s="12"/>
      <c r="AH7" s="13"/>
      <c r="AI7" s="12"/>
      <c r="AJ7" s="13"/>
      <c r="AK7" s="12"/>
      <c r="AL7" s="13"/>
      <c r="AM7" s="14"/>
      <c r="AN7" s="13"/>
    </row>
    <row r="8" spans="1:40" ht="31.5" customHeight="1">
      <c r="A8" s="2">
        <v>4</v>
      </c>
      <c r="B8" s="26"/>
      <c r="C8" s="3"/>
      <c r="D8" s="2"/>
      <c r="E8" s="4"/>
      <c r="F8" s="4"/>
      <c r="G8" s="43"/>
      <c r="H8" s="4"/>
      <c r="I8" s="4"/>
      <c r="J8" s="4"/>
      <c r="K8" s="4"/>
      <c r="L8" s="4"/>
      <c r="M8" s="15"/>
      <c r="N8" s="7"/>
      <c r="O8" s="7"/>
      <c r="P8" s="3"/>
      <c r="Q8" s="8"/>
      <c r="R8" s="3"/>
      <c r="S8" s="4"/>
      <c r="T8" s="2"/>
      <c r="U8" s="4"/>
      <c r="V8" s="2"/>
      <c r="W8" s="2"/>
      <c r="X8" s="5"/>
      <c r="Y8" s="5"/>
      <c r="Z8" s="30"/>
      <c r="AA8" s="5"/>
      <c r="AB8" s="30"/>
      <c r="AC8" s="31"/>
      <c r="AD8" s="32"/>
      <c r="AE8" s="31"/>
      <c r="AF8" s="31"/>
      <c r="AG8" s="12"/>
      <c r="AH8" s="13"/>
      <c r="AI8" s="12"/>
      <c r="AJ8" s="13"/>
      <c r="AK8" s="12"/>
      <c r="AL8" s="13"/>
      <c r="AM8" s="14"/>
      <c r="AN8" s="13"/>
    </row>
    <row r="14" spans="1:40" ht="53.25" customHeight="1"/>
  </sheetData>
  <sheetProtection autoFilter="0"/>
  <protectedRanges>
    <protectedRange sqref="S5:U8" name="範囲3"/>
    <protectedRange sqref="B5:L8" name="範囲2"/>
    <protectedRange sqref="P5:P8 R5:R8" name="範囲1"/>
    <protectedRange sqref="AG1:AN1 AG3:AN1048576" name="範囲4"/>
    <protectedRange sqref="I1" name="範囲5"/>
  </protectedRanges>
  <autoFilter ref="A4:AO8" xr:uid="{5D0D7382-D461-44FE-B2CE-B59381C66D11}"/>
  <mergeCells count="8">
    <mergeCell ref="A1:E1"/>
    <mergeCell ref="AG3:AH3"/>
    <mergeCell ref="AI3:AJ3"/>
    <mergeCell ref="AK3:AL3"/>
    <mergeCell ref="AM3:AN3"/>
    <mergeCell ref="G3:H3"/>
    <mergeCell ref="I3:J3"/>
    <mergeCell ref="F1:H1"/>
  </mergeCells>
  <phoneticPr fontId="1"/>
  <conditionalFormatting sqref="M5:M8">
    <cfRule type="expression" dxfId="37" priority="88">
      <formula>IF(#REF!=0,"Y",IF(#REF!=LEFT(M5,6),"Y",IF(#REF!="ニルセビマブ","N","Y")))="N"</formula>
    </cfRule>
  </conditionalFormatting>
  <conditionalFormatting sqref="M5:R8">
    <cfRule type="expression" dxfId="36" priority="102">
      <formula>#REF!="投与不可"</formula>
    </cfRule>
  </conditionalFormatting>
  <conditionalFormatting sqref="Q5:Q8">
    <cfRule type="expression" dxfId="35" priority="103">
      <formula>IF(P5="","",IF(AND(P5&gt;=C5,P5&lt;=N5),"","Y"))="Y"</formula>
    </cfRule>
    <cfRule type="expression" dxfId="34" priority="104">
      <formula>IF(#REF!="ニルセビマブ",IF(P5&lt;=EOMONTH(#REF!,4),"Y",""),"")="Y"</formula>
    </cfRule>
    <cfRule type="expression" dxfId="33" priority="105">
      <formula>IF(#REF!="パリビズマブ",IF(#REF!="","",IF(AND(P5&gt;=#REF!,P5&lt;=#REF!),"Y","")),IF(#REF!="ニルセビマブ",IF(#REF!="","",IF(AND(P5&gt;=#REF!,P5&lt;=#REF!),"Y","")),""))="Y"</formula>
    </cfRule>
  </conditionalFormatting>
  <dataValidations count="9">
    <dataValidation imeMode="disabled" allowBlank="1" showInputMessage="1" showErrorMessage="1" promptTitle="投与予定日の入力エラー" prompt="赤色の場合は、生年月日～投与可能期限までの日付に変更して下さい。_x000a__x000a_緑色の場合は、ニルセビマブ前回投与日より5ヶ月以上空けて下さい。_x000a__x000a_青色の場合は、保険適応外期間です。投与予定日を変更して下さい。" sqref="Q5:Q8" xr:uid="{3589AA43-D620-48B9-9A56-A1DCE3D34F82}"/>
    <dataValidation type="date" imeMode="disabled" operator="lessThanOrEqual" allowBlank="1" showInputMessage="1" showErrorMessage="1" promptTitle="入力して下さい" prompt="必須項目_x000a_yyyy/mm/dd_x000a_例：2024/12/1" sqref="I5 C5 C7:C8" xr:uid="{B77CBB5D-11B9-4576-9679-B3506F239C95}">
      <formula1>TODAY()</formula1>
    </dataValidation>
    <dataValidation allowBlank="1" showInputMessage="1" showErrorMessage="1" promptTitle="赤い場合は生年月日の入力漏れ" prompt="生年月日を入力して下さい。" sqref="N5:O8" xr:uid="{8EDADBAB-9849-4EDD-9F91-8FA5BB550B1D}"/>
    <dataValidation imeMode="disabled" allowBlank="1" showInputMessage="1" showErrorMessage="1" sqref="T5:T8 D5 D7:D8" xr:uid="{8E8D4BC6-5EB8-44CA-B81A-317C30D60FD2}"/>
    <dataValidation type="date" imeMode="disabled" allowBlank="1" showInputMessage="1" showErrorMessage="1" errorTitle="投与期間外です" error="生年月日より前、もしくは、投与可能期限を過ぎています。" promptTitle="入力して下さい" prompt="必須項目_x000a_yyyy/mm/dd_x000a_例：2024/12/1" sqref="R5:R8" xr:uid="{E7BB9C83-CE56-4D16-864D-8A1F9EA16F9E}">
      <formula1>E5</formula1>
      <formula2>#REF!</formula2>
    </dataValidation>
    <dataValidation imeMode="disabled" operator="greaterThanOrEqual" allowBlank="1" showInputMessage="1" showErrorMessage="1" sqref="I1" xr:uid="{3BABC18E-121A-42F5-90B2-BB3998A686DC}"/>
    <dataValidation allowBlank="1" showInputMessage="1" showErrorMessage="1" promptTitle="赤い場合は投与薬剤の選択エラー" prompt="投与薬剤を変更して下さい" sqref="M5:M8" xr:uid="{43E3F60B-90BD-4D97-A3DC-631A634E15BC}"/>
    <dataValidation type="date" imeMode="disabled" allowBlank="1" showInputMessage="1" showErrorMessage="1" errorTitle="投与期間外です" error="生年月日より前、もしくは、投与可能期限を過ぎています。" promptTitle="入力して下さい" prompt="必須項目_x000a_yyyy/mm/dd_x000a_例：2024/12/1" sqref="P5:P8" xr:uid="{38910B58-9804-4DE3-8A1C-3E191226583A}">
      <formula1>C5</formula1>
      <formula2>N5</formula2>
    </dataValidation>
    <dataValidation type="date" imeMode="disabled" operator="lessThanOrEqual" allowBlank="1" showInputMessage="1" showErrorMessage="1" promptTitle="入力して下さい" prompt="必須項目_x000a_yyyy/mm_x000a_例：2024/12" sqref="G5" xr:uid="{95156E3F-501F-4697-86D7-171C5A7B6DE3}">
      <formula1>TODAY()</formula1>
    </dataValidation>
  </dataValidations>
  <pageMargins left="0.23622047244094491" right="0.23622047244094491" top="0.74803149606299213" bottom="0.43307086614173229" header="0.31496062992125984" footer="0.31496062992125984"/>
  <pageSetup paperSize="9" scale="43" fitToHeight="0" orientation="landscape" r:id="rId1"/>
  <headerFooter>
    <oddFooter>&amp;C&amp;"Meiryo UI,標準"&amp;P / &amp;N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imeMode="disabled" allowBlank="1" showInputMessage="1" showErrorMessage="1" promptTitle="選択して下さい" prompt="必須項目" xr:uid="{3DACA510-AAA8-4815-8CA1-4354602B5898}">
          <x14:formula1>
            <xm:f>設定用!$A:$A</xm:f>
          </x14:formula1>
          <xm:sqref>E5 E7:E8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0D7382-D461-44FE-B2CE-B59381C66D11}">
  <sheetPr codeName="Sheet1">
    <pageSetUpPr fitToPage="1"/>
  </sheetPr>
  <dimension ref="A1:AV210"/>
  <sheetViews>
    <sheetView workbookViewId="0">
      <selection sqref="A1:F1"/>
    </sheetView>
  </sheetViews>
  <sheetFormatPr baseColWidth="10" defaultColWidth="9" defaultRowHeight="16" outlineLevelCol="1"/>
  <cols>
    <col min="1" max="1" width="5.5" style="1" customWidth="1"/>
    <col min="2" max="2" width="11.1640625" style="1" customWidth="1"/>
    <col min="3" max="3" width="7.6640625" style="1" customWidth="1"/>
    <col min="4" max="4" width="12.6640625" style="1" customWidth="1"/>
    <col min="5" max="5" width="5.5" style="1" bestFit="1" customWidth="1"/>
    <col min="6" max="6" width="38.33203125" style="1" customWidth="1"/>
    <col min="7" max="7" width="16.1640625" style="1" customWidth="1"/>
    <col min="8" max="12" width="10.5" style="1" customWidth="1"/>
    <col min="13" max="13" width="12.6640625" style="1" hidden="1" customWidth="1"/>
    <col min="14" max="14" width="12.6640625" style="1" customWidth="1"/>
    <col min="15" max="15" width="19.6640625" style="1" customWidth="1"/>
    <col min="16" max="17" width="17.6640625" style="1" customWidth="1"/>
    <col min="18" max="18" width="10.1640625" style="1" customWidth="1"/>
    <col min="19" max="19" width="51" style="1" customWidth="1"/>
    <col min="20" max="20" width="12.6640625" style="1" customWidth="1"/>
    <col min="21" max="21" width="25.83203125" style="1" hidden="1" customWidth="1"/>
    <col min="22" max="22" width="11.1640625" style="1" customWidth="1"/>
    <col min="23" max="23" width="11.83203125" style="1" customWidth="1"/>
    <col min="24" max="24" width="8.1640625" style="1" customWidth="1"/>
    <col min="25" max="25" width="11.83203125" style="1" customWidth="1"/>
    <col min="26" max="26" width="21.33203125" style="1" customWidth="1"/>
    <col min="27" max="27" width="16.1640625" style="1" customWidth="1"/>
    <col min="28" max="28" width="23.1640625" style="1" customWidth="1"/>
    <col min="29" max="32" width="9.6640625" style="1" hidden="1" customWidth="1"/>
    <col min="33" max="33" width="11.5" style="1" hidden="1" customWidth="1"/>
    <col min="34" max="34" width="4.6640625" style="1" hidden="1" customWidth="1"/>
    <col min="35" max="36" width="11.6640625" style="1" hidden="1" customWidth="1"/>
    <col min="37" max="37" width="4.6640625" style="1" hidden="1" customWidth="1"/>
    <col min="38" max="39" width="11.6640625" style="1" hidden="1" customWidth="1"/>
    <col min="40" max="47" width="8.1640625" style="1" hidden="1" customWidth="1" outlineLevel="1"/>
    <col min="48" max="48" width="9" style="1" collapsed="1"/>
    <col min="49" max="16384" width="9" style="1"/>
  </cols>
  <sheetData>
    <row r="1" spans="1:47" ht="25">
      <c r="A1" s="81" t="s">
        <v>48</v>
      </c>
      <c r="B1" s="81"/>
      <c r="C1" s="81"/>
      <c r="D1" s="81"/>
      <c r="E1" s="81"/>
      <c r="F1" s="81"/>
      <c r="G1" s="33"/>
      <c r="H1" s="33"/>
      <c r="I1" s="33"/>
      <c r="J1" s="33"/>
      <c r="K1" s="33"/>
      <c r="L1" s="33"/>
      <c r="M1" s="33"/>
      <c r="N1" s="33"/>
      <c r="P1" s="21" t="s">
        <v>44</v>
      </c>
      <c r="Q1" s="21" t="s">
        <v>45</v>
      </c>
      <c r="T1" s="34"/>
      <c r="W1" s="34" t="s">
        <v>60</v>
      </c>
      <c r="X1" s="1" t="s">
        <v>68</v>
      </c>
    </row>
    <row r="2" spans="1:47" ht="23.25" customHeight="1" thickBot="1">
      <c r="A2" s="20" t="s">
        <v>43</v>
      </c>
      <c r="O2" s="2" t="s">
        <v>46</v>
      </c>
      <c r="P2" s="23"/>
      <c r="Q2" s="23"/>
      <c r="X2" s="1" t="s">
        <v>69</v>
      </c>
    </row>
    <row r="3" spans="1:47" ht="23.25" customHeight="1">
      <c r="A3" s="22" t="s">
        <v>28</v>
      </c>
      <c r="O3" s="2" t="s">
        <v>47</v>
      </c>
      <c r="P3" s="24"/>
      <c r="Q3" s="24"/>
      <c r="X3" s="1" t="s">
        <v>70</v>
      </c>
      <c r="AN3" s="77" t="s">
        <v>66</v>
      </c>
      <c r="AO3" s="78"/>
      <c r="AP3" s="77" t="s">
        <v>29</v>
      </c>
      <c r="AQ3" s="78"/>
      <c r="AR3" s="77" t="s">
        <v>30</v>
      </c>
      <c r="AS3" s="78"/>
      <c r="AT3" s="79" t="s">
        <v>31</v>
      </c>
      <c r="AU3" s="78"/>
    </row>
    <row r="4" spans="1:47" ht="61.5" customHeight="1">
      <c r="A4" s="6" t="s">
        <v>16</v>
      </c>
      <c r="B4" s="17" t="s">
        <v>0</v>
      </c>
      <c r="C4" s="17" t="s">
        <v>1</v>
      </c>
      <c r="D4" s="17" t="s">
        <v>2</v>
      </c>
      <c r="E4" s="18" t="s">
        <v>6</v>
      </c>
      <c r="F4" s="17" t="s">
        <v>5</v>
      </c>
      <c r="G4" s="17" t="s">
        <v>64</v>
      </c>
      <c r="H4" s="18" t="s">
        <v>72</v>
      </c>
      <c r="I4" s="18" t="s">
        <v>73</v>
      </c>
      <c r="J4" s="18" t="s">
        <v>74</v>
      </c>
      <c r="K4" s="18" t="s">
        <v>75</v>
      </c>
      <c r="L4" s="18" t="s">
        <v>76</v>
      </c>
      <c r="M4" s="18" t="s">
        <v>104</v>
      </c>
      <c r="N4" s="35" t="s">
        <v>106</v>
      </c>
      <c r="O4" s="18" t="s">
        <v>67</v>
      </c>
      <c r="P4" s="18" t="s">
        <v>108</v>
      </c>
      <c r="Q4" s="18" t="s">
        <v>42</v>
      </c>
      <c r="R4" s="17" t="s">
        <v>4</v>
      </c>
      <c r="S4" s="17" t="s">
        <v>3</v>
      </c>
      <c r="T4" s="18" t="s">
        <v>25</v>
      </c>
      <c r="U4" s="18" t="s">
        <v>59</v>
      </c>
      <c r="V4" s="18" t="s">
        <v>26</v>
      </c>
      <c r="W4" s="18" t="s">
        <v>40</v>
      </c>
      <c r="X4" s="19" t="s">
        <v>20</v>
      </c>
      <c r="Y4" s="17" t="s">
        <v>65</v>
      </c>
      <c r="Z4" s="17" t="s">
        <v>7</v>
      </c>
      <c r="AA4" s="17" t="s">
        <v>23</v>
      </c>
      <c r="AB4" s="17" t="s">
        <v>22</v>
      </c>
      <c r="AC4" s="6" t="s">
        <v>8</v>
      </c>
      <c r="AD4" s="6" t="s">
        <v>9</v>
      </c>
      <c r="AE4" s="6" t="s">
        <v>10</v>
      </c>
      <c r="AF4" s="6" t="s">
        <v>12</v>
      </c>
      <c r="AG4" s="6" t="s">
        <v>52</v>
      </c>
      <c r="AH4" s="29" t="s">
        <v>53</v>
      </c>
      <c r="AI4" s="29" t="s">
        <v>54</v>
      </c>
      <c r="AJ4" s="29" t="s">
        <v>55</v>
      </c>
      <c r="AK4" s="28" t="s">
        <v>56</v>
      </c>
      <c r="AL4" s="28" t="s">
        <v>57</v>
      </c>
      <c r="AM4" s="28" t="s">
        <v>58</v>
      </c>
      <c r="AN4" s="9"/>
      <c r="AO4" s="10"/>
      <c r="AP4" s="9"/>
      <c r="AQ4" s="10"/>
      <c r="AR4" s="9"/>
      <c r="AS4" s="10"/>
      <c r="AT4" s="11"/>
      <c r="AU4" s="10"/>
    </row>
    <row r="5" spans="1:47" ht="31.5" customHeight="1">
      <c r="A5" s="2">
        <v>1</v>
      </c>
      <c r="B5" s="26">
        <v>24283819</v>
      </c>
      <c r="C5" s="25"/>
      <c r="D5" s="3">
        <v>45144</v>
      </c>
      <c r="E5" s="2"/>
      <c r="F5" s="4" t="s">
        <v>71</v>
      </c>
      <c r="G5" s="4"/>
      <c r="H5" s="4">
        <v>1</v>
      </c>
      <c r="I5" s="4">
        <v>0</v>
      </c>
      <c r="J5" s="4">
        <v>0</v>
      </c>
      <c r="K5" s="4">
        <v>0</v>
      </c>
      <c r="L5" s="4">
        <v>0</v>
      </c>
      <c r="M5" s="4">
        <v>1</v>
      </c>
      <c r="N5" s="37" t="s">
        <v>107</v>
      </c>
      <c r="O5" s="2"/>
      <c r="P5" s="2" t="s">
        <v>109</v>
      </c>
      <c r="Q5" s="3"/>
      <c r="R5" s="2"/>
      <c r="S5" s="15" t="str">
        <f>IF(AC5="D",設定用!$E$4,
IF(AC5=" ","",
IF(RIGHT(AF5,2)="EH",設定用!$E$1,
IF(RIGHT(AF5,2)="EI",設定用!$E$2,
IF(LEFT(AF5,2)="AF",設定用!$E$4,
IF(LEFT(AF5,2)="AG",設定用!$E$5,
IF(LEFT(AF5,2)="BF",設定用!$E$4,
IF(LEFT(AF5,2)="BG",設定用!$E$5,
IF(LEFT(AF5,2)="CF",設定用!$E$3,
IF(LEFT(AF5,2)="CG",設定用!$E$4,設定用!$E$6))))))))))</f>
        <v>No Match</v>
      </c>
      <c r="T5" s="7">
        <f>IF(S5="投与不可","",IF(D5="","",IF(AC5="A",EDATE(D5,13)-1,IF(AC5="B",EDATE(D5,7)-1,IF(AC5=" ","",EDATE(D5,25)-1)))))</f>
        <v>45905</v>
      </c>
      <c r="U5" s="27" t="str">
        <f>IF(AH5="",IF(AK5="","-",IF(AK5="B","-",IF(AK5="D",CONCATENATE(TEXT(AL5,"yyyy/m/d"),"~",TEXT(AM5,"yyyy/m/d"),CHAR(10),TEXT($Q$3+1,"yyyy/m/d"),"~",TEXT(T5,"yyyy/m/d")),CONCATENATE(TEXT(AL5,"yyyy/m/d"),"~",TEXT(AM5,"yyyy/m/d"))))),IF(AH5="B","-",IF(AH5="D",CONCATENATE(TEXT(AI5,"yyyy/m/d"),"~",TEXT(AJ5,"yyyy/m/d"),CHAR(10),TEXT($P$3+1,"yyyy/m/d"),"~",TEXT(T5,"yyyy/m/d")),CONCATENATE(TEXT(AI5,"yyyy/m/d"),"~",TEXT(AJ5,"yyyy/m/d")))))</f>
        <v>-</v>
      </c>
      <c r="V5" s="3"/>
      <c r="W5" s="3"/>
      <c r="X5" s="8" t="str">
        <f>IF(W5="","",DATEDIF(D5,W5,"M"))</f>
        <v/>
      </c>
      <c r="Y5" s="3"/>
      <c r="Z5" s="4"/>
      <c r="AA5" s="2"/>
      <c r="AB5" s="4"/>
      <c r="AC5" s="2" t="str">
        <f>IF($F5="在胎期間28週以下の早産12カ月齢以下の児","A",IF($F5="在胎期間29週～35週の早産6カ月齢以下の児","B",IF($F5="24カ月齢以下のCLD/CHD/免疫不全/ダウン","C",IF($F5="24カ月齢以下のパリビズマブ新規適応5疾患","D"," "))))</f>
        <v>C</v>
      </c>
      <c r="AD5" s="2" t="str">
        <f>IF($O5="初回シーズン","E",IF($O5="2回目シーズン","F",IF($O5="3回目シーズン","G"," ")))</f>
        <v xml:space="preserve"> </v>
      </c>
      <c r="AE5" s="5" t="str">
        <f>IF($R5="5kg未満","H",IF($R5="5kg以上","I"," "))</f>
        <v xml:space="preserve"> </v>
      </c>
      <c r="AF5" s="5" t="str">
        <f>$AC5&amp;$AD5&amp;$AE5</f>
        <v xml:space="preserve">C  </v>
      </c>
      <c r="AG5" s="30">
        <f>IF(D5="","",IF(P5="ニルセビマブ",EOMONTH(Q5,4)+1,IF(AND(V5="ニルセビマブ",D5&gt;=$P$2,D5&lt;=$P$3),$P$3+1,IF(AND(V5="パリビズマブ",D5&gt;=$Q$2,D5&lt;=$Q$3),$Q$3+1,D5))))</f>
        <v>45144</v>
      </c>
      <c r="AH5" s="5" t="str">
        <f>IF(OR(S5="投与不可",T5&lt;=AG5),"",
IF(V5="ニルセビマブ",IF($P$2="","G",IF(AG5&gt;$P$3,"A",IF(AG5&gt;$P$2,IF(T5&lt;$P$3,"B","C"),IF(T5&gt;$P$2,IF(T5&gt;$P$3,"D","E"),"F")))),""))</f>
        <v/>
      </c>
      <c r="AI5" s="30" t="str">
        <f>IF(OR(AH5="B",AH5=""),"",IF(AH5="C",$P$3+1,AG5))</f>
        <v/>
      </c>
      <c r="AJ5" s="31" t="str">
        <f t="shared" ref="AJ5:AJ36" si="0">IF(OR(AH5="B",AH5=""),"",IF(OR(AH5="A",AH5="C",AH5="G",AH5="F"),T5,$P$2-1))</f>
        <v/>
      </c>
      <c r="AK5" s="32" t="str">
        <f>IF(OR(S5="投与不可",T5&lt;=AG5),"",
IF(V5="パリビズマブ",IF($Q$2="","G",IF(AG5&gt;$Q$3,"A",IF(AG5&gt;$Q$2,IF(T5&lt;$Q$3,"B","C"),IF(T5&gt;$Q$2,IF(T5&gt;$Q$3,"D","E"),"F")))),""))</f>
        <v/>
      </c>
      <c r="AL5" s="31" t="str">
        <f t="shared" ref="AL5:AL36" si="1">IF(OR(AK5="B",AK5=""),"",IF(AK5="C",$Q$3+1,AG5))</f>
        <v/>
      </c>
      <c r="AM5" s="31" t="str">
        <f t="shared" ref="AM5:AM36" si="2">IF(OR(AK5="B",AK5=""),"",IF(OR(AK5="A",AK5="C",AK5="G",AK5="F"),T5,$Q$2-1))</f>
        <v/>
      </c>
      <c r="AN5" s="12"/>
      <c r="AO5" s="13"/>
      <c r="AP5" s="12"/>
      <c r="AQ5" s="13"/>
      <c r="AR5" s="12"/>
      <c r="AS5" s="13"/>
      <c r="AT5" s="14"/>
      <c r="AU5" s="13"/>
    </row>
    <row r="6" spans="1:47" ht="31.5" customHeight="1">
      <c r="A6" s="2">
        <v>2</v>
      </c>
      <c r="B6" s="26">
        <v>24283827</v>
      </c>
      <c r="C6" s="25"/>
      <c r="D6" s="3">
        <v>45144</v>
      </c>
      <c r="E6" s="2"/>
      <c r="F6" s="4" t="s">
        <v>71</v>
      </c>
      <c r="G6" s="4" t="s">
        <v>77</v>
      </c>
      <c r="H6" s="4">
        <v>1</v>
      </c>
      <c r="I6" s="4">
        <v>0</v>
      </c>
      <c r="J6" s="4">
        <v>0</v>
      </c>
      <c r="K6" s="4">
        <v>0</v>
      </c>
      <c r="L6" s="4">
        <v>0</v>
      </c>
      <c r="M6" s="4">
        <v>1</v>
      </c>
      <c r="N6" s="37" t="s">
        <v>107</v>
      </c>
      <c r="O6" s="2"/>
      <c r="P6" s="2" t="s">
        <v>109</v>
      </c>
      <c r="Q6" s="3"/>
      <c r="R6" s="2"/>
      <c r="S6" s="15" t="str">
        <f>IF(AC6="D",設定用!$E$4,
IF(AC6=" ","",
IF(RIGHT(AF6,2)="EH",設定用!$E$1,
IF(RIGHT(AF6,2)="EI",設定用!$E$2,
IF(LEFT(AF6,2)="AF",設定用!$E$4,
IF(LEFT(AF6,2)="AG",設定用!$E$5,
IF(LEFT(AF6,2)="BF",設定用!$E$4,
IF(LEFT(AF6,2)="BG",設定用!$E$5,
IF(LEFT(AF6,2)="CF",設定用!$E$3,
IF(LEFT(AF6,2)="CG",設定用!$E$4,設定用!$E$6))))))))))</f>
        <v>No Match</v>
      </c>
      <c r="T6" s="7">
        <f t="shared" ref="T6:T210" si="3">IF(S6="投与不可","",IF(D6="","",IF(AC6="A",EDATE(D6,13)-1,IF(AC6="B",EDATE(D6,7)-1,IF(AC6=" ","",EDATE(D6,25)-1)))))</f>
        <v>45905</v>
      </c>
      <c r="U6" s="27" t="str">
        <f t="shared" ref="U6:U210" si="4">IF(AH6="",IF(AK6="","-",IF(AK6="B","-",IF(AK6="D",CONCATENATE(TEXT(AL6,"yyyy/m/d"),"~",TEXT(AM6,"yyyy/m/d"),CHAR(10),TEXT($Q$3+1,"yyyy/m/d"),"~",TEXT(T6,"yyyy/m/d")),CONCATENATE(TEXT(AL6,"yyyy/m/d"),"~",TEXT(AM6,"yyyy/m/d"))))),IF(AH6="B","-",IF(AH6="D",CONCATENATE(TEXT(AI6,"yyyy/m/d"),"~",TEXT(AJ6,"yyyy/m/d"),CHAR(10),TEXT($P$3+1,"yyyy/m/d"),"~",TEXT(T6,"yyyy/m/d")),CONCATENATE(TEXT(AI6,"yyyy/m/d"),"~",TEXT(AJ6,"yyyy/m/d")))))</f>
        <v>-</v>
      </c>
      <c r="V6" s="3"/>
      <c r="W6" s="3"/>
      <c r="X6" s="8" t="str">
        <f>IF(W6="","",DATEDIF(D6,W6,"M"))</f>
        <v/>
      </c>
      <c r="Y6" s="3"/>
      <c r="Z6" s="4"/>
      <c r="AA6" s="2"/>
      <c r="AB6" s="4"/>
      <c r="AC6" s="2" t="str">
        <f t="shared" ref="AC6:AC210" si="5">IF($F6="在胎期間28週以下の早産12カ月齢以下の児","A",IF($F6="在胎期間29週～35週の早産6カ月齢以下の児","B",IF($F6="24カ月齢以下のCLD/CHD/免疫不全/ダウン","C",IF($F6="24カ月齢以下のパリビズマブ新規適応5疾患","D"," "))))</f>
        <v>C</v>
      </c>
      <c r="AD6" s="2" t="str">
        <f t="shared" ref="AD6:AD210" si="6">IF($O6="初回シーズン","E",IF($O6="2回目シーズン","F",IF($O6="3回目シーズン","G"," ")))</f>
        <v xml:space="preserve"> </v>
      </c>
      <c r="AE6" s="5" t="str">
        <f t="shared" ref="AE6:AE210" si="7">IF($R6="5kg未満","H",IF($R6="5kg以上","I"," "))</f>
        <v xml:space="preserve"> </v>
      </c>
      <c r="AF6" s="5" t="str">
        <f t="shared" ref="AF6:AF210" si="8">$AC6&amp;$AD6&amp;$AE6</f>
        <v xml:space="preserve">C  </v>
      </c>
      <c r="AG6" s="30">
        <f t="shared" ref="AG6:AG210" si="9">IF(D6="","",IF(P6="ニルセビマブ",EOMONTH(Q6,4)+1,IF(AND(V6="ニルセビマブ",D6&gt;=$P$2,D6&lt;=$P$3),$P$3+1,IF(AND(V6="パリビズマブ",D6&gt;=$Q$2,D6&lt;=$Q$3),$Q$3+1,D6))))</f>
        <v>45144</v>
      </c>
      <c r="AH6" s="5" t="str">
        <f t="shared" ref="AH6:AH210" si="10">IF(OR(S6="投与不可",T6&lt;=AG6),"",
IF(V6="ニルセビマブ",IF($P$2="","G",IF(AG6&gt;$P$3,"A",IF(AG6&gt;$P$2,IF(T6&lt;$P$3,"B","C"),IF(T6&gt;$P$2,IF(T6&gt;$P$3,"D","E"),"F")))),""))</f>
        <v/>
      </c>
      <c r="AI6" s="30" t="str">
        <f t="shared" ref="AI6:AI210" si="11">IF(OR(AH6="B",AH6=""),"",IF(AH6="C",$P$3+1,AG6))</f>
        <v/>
      </c>
      <c r="AJ6" s="31" t="str">
        <f t="shared" si="0"/>
        <v/>
      </c>
      <c r="AK6" s="32" t="str">
        <f t="shared" ref="AK6:AK210" si="12">IF(OR(S6="投与不可",T6&lt;=AG6),"",
IF(V6="パリビズマブ",IF($Q$2="","G",IF(AG6&gt;$Q$3,"A",IF(AG6&gt;$Q$2,IF(T6&lt;$Q$3,"B","C"),IF(T6&gt;$Q$2,IF(T6&gt;$Q$3,"D","E"),"F")))),""))</f>
        <v/>
      </c>
      <c r="AL6" s="31" t="str">
        <f t="shared" si="1"/>
        <v/>
      </c>
      <c r="AM6" s="31" t="str">
        <f t="shared" si="2"/>
        <v/>
      </c>
      <c r="AN6" s="12"/>
      <c r="AO6" s="13"/>
      <c r="AP6" s="12"/>
      <c r="AQ6" s="13"/>
      <c r="AR6" s="12"/>
      <c r="AS6" s="13"/>
      <c r="AT6" s="14"/>
      <c r="AU6" s="13"/>
    </row>
    <row r="7" spans="1:47" ht="31.5" customHeight="1">
      <c r="A7" s="2">
        <v>3</v>
      </c>
      <c r="B7" s="26">
        <v>24287406</v>
      </c>
      <c r="C7" s="25"/>
      <c r="D7" s="3">
        <v>45148</v>
      </c>
      <c r="E7" s="2"/>
      <c r="F7" s="4" t="s">
        <v>71</v>
      </c>
      <c r="G7" s="4" t="s">
        <v>78</v>
      </c>
      <c r="H7" s="4">
        <v>1</v>
      </c>
      <c r="I7" s="4">
        <v>0</v>
      </c>
      <c r="J7" s="4">
        <v>0</v>
      </c>
      <c r="K7" s="4">
        <v>0</v>
      </c>
      <c r="L7" s="4">
        <v>0</v>
      </c>
      <c r="M7" s="4">
        <v>1</v>
      </c>
      <c r="N7" s="37" t="s">
        <v>107</v>
      </c>
      <c r="O7" s="2"/>
      <c r="P7" s="2" t="s">
        <v>109</v>
      </c>
      <c r="Q7" s="3"/>
      <c r="R7" s="2"/>
      <c r="S7" s="15" t="str">
        <f>IF(AC7="D",設定用!$E$4,
IF(AC7=" ","",
IF(RIGHT(AF7,2)="EH",設定用!$E$1,
IF(RIGHT(AF7,2)="EI",設定用!$E$2,
IF(LEFT(AF7,2)="AF",設定用!$E$4,
IF(LEFT(AF7,2)="AG",設定用!$E$5,
IF(LEFT(AF7,2)="BF",設定用!$E$4,
IF(LEFT(AF7,2)="BG",設定用!$E$5,
IF(LEFT(AF7,2)="CF",設定用!$E$3,
IF(LEFT(AF7,2)="CG",設定用!$E$4,設定用!$E$6))))))))))</f>
        <v>No Match</v>
      </c>
      <c r="T7" s="7">
        <f t="shared" si="3"/>
        <v>45909</v>
      </c>
      <c r="U7" s="27" t="str">
        <f t="shared" si="4"/>
        <v>-</v>
      </c>
      <c r="V7" s="3"/>
      <c r="W7" s="3"/>
      <c r="X7" s="8" t="str">
        <f t="shared" ref="X7:X24" si="13">IF(W7="","",DATEDIF(D7,W7,"M"))</f>
        <v/>
      </c>
      <c r="Y7" s="3"/>
      <c r="Z7" s="4"/>
      <c r="AA7" s="2"/>
      <c r="AB7" s="4"/>
      <c r="AC7" s="2" t="str">
        <f t="shared" si="5"/>
        <v>C</v>
      </c>
      <c r="AD7" s="2" t="str">
        <f t="shared" si="6"/>
        <v xml:space="preserve"> </v>
      </c>
      <c r="AE7" s="5" t="str">
        <f t="shared" si="7"/>
        <v xml:space="preserve"> </v>
      </c>
      <c r="AF7" s="5" t="str">
        <f t="shared" si="8"/>
        <v xml:space="preserve">C  </v>
      </c>
      <c r="AG7" s="30">
        <f t="shared" si="9"/>
        <v>45148</v>
      </c>
      <c r="AH7" s="5" t="str">
        <f t="shared" si="10"/>
        <v/>
      </c>
      <c r="AI7" s="30" t="str">
        <f t="shared" si="11"/>
        <v/>
      </c>
      <c r="AJ7" s="31" t="str">
        <f t="shared" si="0"/>
        <v/>
      </c>
      <c r="AK7" s="32" t="str">
        <f t="shared" si="12"/>
        <v/>
      </c>
      <c r="AL7" s="31" t="str">
        <f t="shared" si="1"/>
        <v/>
      </c>
      <c r="AM7" s="31" t="str">
        <f t="shared" si="2"/>
        <v/>
      </c>
      <c r="AN7" s="12"/>
      <c r="AO7" s="13"/>
      <c r="AP7" s="12"/>
      <c r="AQ7" s="13"/>
      <c r="AR7" s="12"/>
      <c r="AS7" s="13"/>
      <c r="AT7" s="14"/>
      <c r="AU7" s="13"/>
    </row>
    <row r="8" spans="1:47" ht="31.5" customHeight="1">
      <c r="A8" s="2">
        <v>4</v>
      </c>
      <c r="B8" s="26">
        <v>24296159</v>
      </c>
      <c r="C8" s="25"/>
      <c r="D8" s="3">
        <v>45161</v>
      </c>
      <c r="E8" s="2"/>
      <c r="F8" s="4" t="s">
        <v>71</v>
      </c>
      <c r="G8" s="4" t="s">
        <v>79</v>
      </c>
      <c r="H8" s="4">
        <v>0</v>
      </c>
      <c r="I8" s="4">
        <v>0</v>
      </c>
      <c r="J8" s="4">
        <v>5</v>
      </c>
      <c r="K8" s="4">
        <v>2</v>
      </c>
      <c r="L8" s="4">
        <v>1</v>
      </c>
      <c r="M8" s="4">
        <v>8</v>
      </c>
      <c r="N8" s="36" t="s">
        <v>105</v>
      </c>
      <c r="O8" s="2"/>
      <c r="P8" s="2" t="s">
        <v>109</v>
      </c>
      <c r="Q8" s="3"/>
      <c r="R8" s="2"/>
      <c r="S8" s="15" t="str">
        <f>IF(AC8="D",設定用!$E$4,
IF(AC8=" ","",
IF(RIGHT(AF8,2)="EH",設定用!$E$1,
IF(RIGHT(AF8,2)="EI",設定用!$E$2,
IF(LEFT(AF8,2)="AF",設定用!$E$4,
IF(LEFT(AF8,2)="AG",設定用!$E$5,
IF(LEFT(AF8,2)="BF",設定用!$E$4,
IF(LEFT(AF8,2)="BG",設定用!$E$5,
IF(LEFT(AF8,2)="CF",設定用!$E$3,
IF(LEFT(AF8,2)="CG",設定用!$E$4,設定用!$E$6))))))))))</f>
        <v>No Match</v>
      </c>
      <c r="T8" s="7">
        <f t="shared" si="3"/>
        <v>45922</v>
      </c>
      <c r="U8" s="27" t="str">
        <f t="shared" si="4"/>
        <v>-</v>
      </c>
      <c r="V8" s="3"/>
      <c r="W8" s="3"/>
      <c r="X8" s="8" t="str">
        <f>IF(W8="","",DATEDIF(D8,W8,"M"))</f>
        <v/>
      </c>
      <c r="Y8" s="3"/>
      <c r="Z8" s="4"/>
      <c r="AA8" s="2"/>
      <c r="AB8" s="4"/>
      <c r="AC8" s="2" t="str">
        <f t="shared" si="5"/>
        <v>C</v>
      </c>
      <c r="AD8" s="2" t="str">
        <f t="shared" si="6"/>
        <v xml:space="preserve"> </v>
      </c>
      <c r="AE8" s="5" t="str">
        <f t="shared" si="7"/>
        <v xml:space="preserve"> </v>
      </c>
      <c r="AF8" s="5" t="str">
        <f t="shared" si="8"/>
        <v xml:space="preserve">C  </v>
      </c>
      <c r="AG8" s="30">
        <f t="shared" si="9"/>
        <v>45161</v>
      </c>
      <c r="AH8" s="5" t="str">
        <f t="shared" si="10"/>
        <v/>
      </c>
      <c r="AI8" s="30" t="str">
        <f t="shared" si="11"/>
        <v/>
      </c>
      <c r="AJ8" s="31" t="str">
        <f t="shared" si="0"/>
        <v/>
      </c>
      <c r="AK8" s="32" t="str">
        <f t="shared" si="12"/>
        <v/>
      </c>
      <c r="AL8" s="31" t="str">
        <f t="shared" si="1"/>
        <v/>
      </c>
      <c r="AM8" s="31" t="str">
        <f t="shared" si="2"/>
        <v/>
      </c>
      <c r="AN8" s="12"/>
      <c r="AO8" s="13"/>
      <c r="AP8" s="12"/>
      <c r="AQ8" s="13"/>
      <c r="AR8" s="12"/>
      <c r="AS8" s="13"/>
      <c r="AT8" s="14"/>
      <c r="AU8" s="13"/>
    </row>
    <row r="9" spans="1:47" ht="31.5" customHeight="1">
      <c r="A9" s="2">
        <v>5</v>
      </c>
      <c r="B9" s="26">
        <v>24297003</v>
      </c>
      <c r="C9" s="25"/>
      <c r="D9" s="3">
        <v>45162</v>
      </c>
      <c r="E9" s="2"/>
      <c r="F9" s="4" t="s">
        <v>71</v>
      </c>
      <c r="G9" s="4"/>
      <c r="H9" s="4">
        <v>1</v>
      </c>
      <c r="I9" s="4">
        <v>0</v>
      </c>
      <c r="J9" s="4">
        <v>0</v>
      </c>
      <c r="K9" s="4">
        <v>0</v>
      </c>
      <c r="L9" s="4">
        <v>0</v>
      </c>
      <c r="M9" s="4">
        <v>1</v>
      </c>
      <c r="N9" s="37" t="s">
        <v>107</v>
      </c>
      <c r="O9" s="2"/>
      <c r="P9" s="2" t="s">
        <v>109</v>
      </c>
      <c r="Q9" s="3"/>
      <c r="R9" s="2"/>
      <c r="S9" s="15" t="str">
        <f>IF(AC9="D",設定用!$E$4,
IF(AC9=" ","",
IF(RIGHT(AF9,2)="EH",設定用!$E$1,
IF(RIGHT(AF9,2)="EI",設定用!$E$2,
IF(LEFT(AF9,2)="AF",設定用!$E$4,
IF(LEFT(AF9,2)="AG",設定用!$E$5,
IF(LEFT(AF9,2)="BF",設定用!$E$4,
IF(LEFT(AF9,2)="BG",設定用!$E$5,
IF(LEFT(AF9,2)="CF",設定用!$E$3,
IF(LEFT(AF9,2)="CG",設定用!$E$4,設定用!$E$6))))))))))</f>
        <v>No Match</v>
      </c>
      <c r="T9" s="7">
        <f t="shared" si="3"/>
        <v>45923</v>
      </c>
      <c r="U9" s="27" t="str">
        <f t="shared" si="4"/>
        <v>-</v>
      </c>
      <c r="V9" s="3"/>
      <c r="W9" s="3"/>
      <c r="X9" s="8" t="str">
        <f t="shared" si="13"/>
        <v/>
      </c>
      <c r="Y9" s="3"/>
      <c r="Z9" s="4"/>
      <c r="AA9" s="2"/>
      <c r="AB9" s="4"/>
      <c r="AC9" s="2" t="str">
        <f t="shared" si="5"/>
        <v>C</v>
      </c>
      <c r="AD9" s="2" t="str">
        <f t="shared" si="6"/>
        <v xml:space="preserve"> </v>
      </c>
      <c r="AE9" s="5" t="str">
        <f t="shared" si="7"/>
        <v xml:space="preserve"> </v>
      </c>
      <c r="AF9" s="5" t="str">
        <f t="shared" si="8"/>
        <v xml:space="preserve">C  </v>
      </c>
      <c r="AG9" s="30">
        <f t="shared" si="9"/>
        <v>45162</v>
      </c>
      <c r="AH9" s="5" t="str">
        <f t="shared" si="10"/>
        <v/>
      </c>
      <c r="AI9" s="30" t="str">
        <f t="shared" si="11"/>
        <v/>
      </c>
      <c r="AJ9" s="31" t="str">
        <f t="shared" si="0"/>
        <v/>
      </c>
      <c r="AK9" s="32" t="str">
        <f t="shared" si="12"/>
        <v/>
      </c>
      <c r="AL9" s="31" t="str">
        <f t="shared" si="1"/>
        <v/>
      </c>
      <c r="AM9" s="31" t="str">
        <f t="shared" si="2"/>
        <v/>
      </c>
      <c r="AN9" s="12"/>
      <c r="AO9" s="13"/>
      <c r="AP9" s="12"/>
      <c r="AQ9" s="13"/>
      <c r="AR9" s="12"/>
      <c r="AS9" s="13"/>
      <c r="AT9" s="14"/>
      <c r="AU9" s="13"/>
    </row>
    <row r="10" spans="1:47" ht="31.5" customHeight="1">
      <c r="A10" s="2">
        <v>6</v>
      </c>
      <c r="B10" s="26">
        <v>24298470</v>
      </c>
      <c r="C10" s="25"/>
      <c r="D10" s="3">
        <v>45163</v>
      </c>
      <c r="E10" s="2"/>
      <c r="F10" s="4" t="s">
        <v>71</v>
      </c>
      <c r="G10" s="4" t="s">
        <v>78</v>
      </c>
      <c r="H10" s="4">
        <v>0</v>
      </c>
      <c r="I10" s="4">
        <v>1</v>
      </c>
      <c r="J10" s="4">
        <v>0</v>
      </c>
      <c r="K10" s="4">
        <v>0</v>
      </c>
      <c r="L10" s="4">
        <v>0</v>
      </c>
      <c r="M10" s="4">
        <v>1</v>
      </c>
      <c r="N10" s="37" t="s">
        <v>107</v>
      </c>
      <c r="O10" s="2"/>
      <c r="P10" s="2" t="s">
        <v>109</v>
      </c>
      <c r="Q10" s="3"/>
      <c r="R10" s="2"/>
      <c r="S10" s="15" t="str">
        <f>IF(AC10="D",設定用!$E$4,
IF(AC10=" ","",
IF(RIGHT(AF10,2)="EH",設定用!$E$1,
IF(RIGHT(AF10,2)="EI",設定用!$E$2,
IF(LEFT(AF10,2)="AF",設定用!$E$4,
IF(LEFT(AF10,2)="AG",設定用!$E$5,
IF(LEFT(AF10,2)="BF",設定用!$E$4,
IF(LEFT(AF10,2)="BG",設定用!$E$5,
IF(LEFT(AF10,2)="CF",設定用!$E$3,
IF(LEFT(AF10,2)="CG",設定用!$E$4,設定用!$E$6))))))))))</f>
        <v>No Match</v>
      </c>
      <c r="T10" s="7">
        <f t="shared" si="3"/>
        <v>45924</v>
      </c>
      <c r="U10" s="27" t="str">
        <f t="shared" si="4"/>
        <v>-</v>
      </c>
      <c r="V10" s="3"/>
      <c r="W10" s="3"/>
      <c r="X10" s="8" t="str">
        <f t="shared" si="13"/>
        <v/>
      </c>
      <c r="Y10" s="3"/>
      <c r="Z10" s="4"/>
      <c r="AA10" s="2"/>
      <c r="AB10" s="4"/>
      <c r="AC10" s="2" t="str">
        <f t="shared" si="5"/>
        <v>C</v>
      </c>
      <c r="AD10" s="2" t="str">
        <f t="shared" si="6"/>
        <v xml:space="preserve"> </v>
      </c>
      <c r="AE10" s="5" t="str">
        <f t="shared" si="7"/>
        <v xml:space="preserve"> </v>
      </c>
      <c r="AF10" s="5" t="str">
        <f t="shared" si="8"/>
        <v xml:space="preserve">C  </v>
      </c>
      <c r="AG10" s="30">
        <f t="shared" si="9"/>
        <v>45163</v>
      </c>
      <c r="AH10" s="5" t="str">
        <f t="shared" si="10"/>
        <v/>
      </c>
      <c r="AI10" s="30" t="str">
        <f t="shared" si="11"/>
        <v/>
      </c>
      <c r="AJ10" s="31" t="str">
        <f t="shared" si="0"/>
        <v/>
      </c>
      <c r="AK10" s="32" t="str">
        <f t="shared" si="12"/>
        <v/>
      </c>
      <c r="AL10" s="31" t="str">
        <f t="shared" si="1"/>
        <v/>
      </c>
      <c r="AM10" s="31" t="str">
        <f t="shared" si="2"/>
        <v/>
      </c>
      <c r="AN10" s="12"/>
      <c r="AO10" s="13"/>
      <c r="AP10" s="12"/>
      <c r="AQ10" s="13"/>
      <c r="AR10" s="12"/>
      <c r="AS10" s="13"/>
      <c r="AT10" s="14"/>
      <c r="AU10" s="13"/>
    </row>
    <row r="11" spans="1:47" ht="31.5" customHeight="1">
      <c r="A11" s="2">
        <v>7</v>
      </c>
      <c r="B11" s="26">
        <v>24301183</v>
      </c>
      <c r="C11" s="25"/>
      <c r="D11" s="3">
        <v>45168</v>
      </c>
      <c r="E11" s="2"/>
      <c r="F11" s="4" t="s">
        <v>71</v>
      </c>
      <c r="G11" s="4"/>
      <c r="H11" s="4">
        <v>1</v>
      </c>
      <c r="I11" s="4">
        <v>0</v>
      </c>
      <c r="J11" s="4">
        <v>0</v>
      </c>
      <c r="K11" s="4">
        <v>0</v>
      </c>
      <c r="L11" s="4">
        <v>0</v>
      </c>
      <c r="M11" s="4">
        <v>1</v>
      </c>
      <c r="N11" s="37" t="s">
        <v>107</v>
      </c>
      <c r="O11" s="2"/>
      <c r="P11" s="2" t="s">
        <v>109</v>
      </c>
      <c r="Q11" s="3"/>
      <c r="R11" s="2"/>
      <c r="S11" s="15" t="str">
        <f>IF(AC11="D",設定用!$E$4,
IF(AC11=" ","",
IF(RIGHT(AF11,2)="EH",設定用!$E$1,
IF(RIGHT(AF11,2)="EI",設定用!$E$2,
IF(LEFT(AF11,2)="AF",設定用!$E$4,
IF(LEFT(AF11,2)="AG",設定用!$E$5,
IF(LEFT(AF11,2)="BF",設定用!$E$4,
IF(LEFT(AF11,2)="BG",設定用!$E$5,
IF(LEFT(AF11,2)="CF",設定用!$E$3,
IF(LEFT(AF11,2)="CG",設定用!$E$4,設定用!$E$6))))))))))</f>
        <v>No Match</v>
      </c>
      <c r="T11" s="7">
        <f t="shared" si="3"/>
        <v>45929</v>
      </c>
      <c r="U11" s="27" t="str">
        <f t="shared" si="4"/>
        <v>-</v>
      </c>
      <c r="V11" s="3"/>
      <c r="W11" s="3"/>
      <c r="X11" s="8" t="str">
        <f t="shared" si="13"/>
        <v/>
      </c>
      <c r="Y11" s="3"/>
      <c r="Z11" s="4"/>
      <c r="AA11" s="2"/>
      <c r="AB11" s="4"/>
      <c r="AC11" s="2" t="str">
        <f t="shared" si="5"/>
        <v>C</v>
      </c>
      <c r="AD11" s="2" t="str">
        <f t="shared" si="6"/>
        <v xml:space="preserve"> </v>
      </c>
      <c r="AE11" s="5" t="str">
        <f t="shared" si="7"/>
        <v xml:space="preserve"> </v>
      </c>
      <c r="AF11" s="5" t="str">
        <f t="shared" si="8"/>
        <v xml:space="preserve">C  </v>
      </c>
      <c r="AG11" s="30">
        <f t="shared" si="9"/>
        <v>45168</v>
      </c>
      <c r="AH11" s="5" t="str">
        <f t="shared" si="10"/>
        <v/>
      </c>
      <c r="AI11" s="30" t="str">
        <f t="shared" si="11"/>
        <v/>
      </c>
      <c r="AJ11" s="31" t="str">
        <f t="shared" si="0"/>
        <v/>
      </c>
      <c r="AK11" s="32" t="str">
        <f t="shared" si="12"/>
        <v/>
      </c>
      <c r="AL11" s="31" t="str">
        <f t="shared" si="1"/>
        <v/>
      </c>
      <c r="AM11" s="31" t="str">
        <f t="shared" si="2"/>
        <v/>
      </c>
      <c r="AN11" s="12"/>
      <c r="AO11" s="13"/>
      <c r="AP11" s="12"/>
      <c r="AQ11" s="13"/>
      <c r="AR11" s="12"/>
      <c r="AS11" s="13"/>
      <c r="AT11" s="14"/>
      <c r="AU11" s="13"/>
    </row>
    <row r="12" spans="1:47" ht="31.5" customHeight="1">
      <c r="A12" s="2">
        <v>8</v>
      </c>
      <c r="B12" s="26">
        <v>24301811</v>
      </c>
      <c r="C12" s="25"/>
      <c r="D12" s="3">
        <v>45168</v>
      </c>
      <c r="E12" s="2"/>
      <c r="F12" s="4" t="s">
        <v>71</v>
      </c>
      <c r="G12" s="4" t="s">
        <v>80</v>
      </c>
      <c r="H12" s="4">
        <v>1</v>
      </c>
      <c r="I12" s="4">
        <v>1</v>
      </c>
      <c r="J12" s="4">
        <v>0</v>
      </c>
      <c r="K12" s="4">
        <v>0</v>
      </c>
      <c r="L12" s="4">
        <v>0</v>
      </c>
      <c r="M12" s="4">
        <v>2</v>
      </c>
      <c r="N12" s="37" t="s">
        <v>107</v>
      </c>
      <c r="O12" s="2"/>
      <c r="P12" s="2" t="s">
        <v>109</v>
      </c>
      <c r="Q12" s="3"/>
      <c r="R12" s="2"/>
      <c r="S12" s="15" t="str">
        <f>IF(AC12="D",設定用!$E$4,
IF(AC12=" ","",
IF(RIGHT(AF12,2)="EH",設定用!$E$1,
IF(RIGHT(AF12,2)="EI",設定用!$E$2,
IF(LEFT(AF12,2)="AF",設定用!$E$4,
IF(LEFT(AF12,2)="AG",設定用!$E$5,
IF(LEFT(AF12,2)="BF",設定用!$E$4,
IF(LEFT(AF12,2)="BG",設定用!$E$5,
IF(LEFT(AF12,2)="CF",設定用!$E$3,
IF(LEFT(AF12,2)="CG",設定用!$E$4,設定用!$E$6))))))))))</f>
        <v>No Match</v>
      </c>
      <c r="T12" s="7">
        <f t="shared" si="3"/>
        <v>45929</v>
      </c>
      <c r="U12" s="27" t="str">
        <f t="shared" si="4"/>
        <v>-</v>
      </c>
      <c r="V12" s="3"/>
      <c r="W12" s="3"/>
      <c r="X12" s="8" t="str">
        <f t="shared" si="13"/>
        <v/>
      </c>
      <c r="Y12" s="3"/>
      <c r="Z12" s="4"/>
      <c r="AA12" s="2"/>
      <c r="AB12" s="4"/>
      <c r="AC12" s="2" t="str">
        <f t="shared" si="5"/>
        <v>C</v>
      </c>
      <c r="AD12" s="2" t="str">
        <f t="shared" si="6"/>
        <v xml:space="preserve"> </v>
      </c>
      <c r="AE12" s="5" t="str">
        <f t="shared" si="7"/>
        <v xml:space="preserve"> </v>
      </c>
      <c r="AF12" s="5" t="str">
        <f t="shared" si="8"/>
        <v xml:space="preserve">C  </v>
      </c>
      <c r="AG12" s="30">
        <f t="shared" si="9"/>
        <v>45168</v>
      </c>
      <c r="AH12" s="5" t="str">
        <f t="shared" si="10"/>
        <v/>
      </c>
      <c r="AI12" s="30" t="str">
        <f t="shared" si="11"/>
        <v/>
      </c>
      <c r="AJ12" s="31" t="str">
        <f t="shared" si="0"/>
        <v/>
      </c>
      <c r="AK12" s="32" t="str">
        <f t="shared" si="12"/>
        <v/>
      </c>
      <c r="AL12" s="31" t="str">
        <f t="shared" si="1"/>
        <v/>
      </c>
      <c r="AM12" s="31" t="str">
        <f t="shared" si="2"/>
        <v/>
      </c>
      <c r="AN12" s="12"/>
      <c r="AO12" s="13"/>
      <c r="AP12" s="12"/>
      <c r="AQ12" s="13"/>
      <c r="AR12" s="12"/>
      <c r="AS12" s="13"/>
      <c r="AT12" s="14"/>
      <c r="AU12" s="13"/>
    </row>
    <row r="13" spans="1:47" ht="31.5" customHeight="1">
      <c r="A13" s="2">
        <v>9</v>
      </c>
      <c r="B13" s="26">
        <v>24301918</v>
      </c>
      <c r="C13" s="25"/>
      <c r="D13" s="3">
        <v>45169</v>
      </c>
      <c r="E13" s="2"/>
      <c r="F13" s="4" t="s">
        <v>71</v>
      </c>
      <c r="G13" s="4"/>
      <c r="H13" s="4">
        <v>0</v>
      </c>
      <c r="I13" s="4">
        <v>1</v>
      </c>
      <c r="J13" s="4">
        <v>0</v>
      </c>
      <c r="K13" s="4">
        <v>0</v>
      </c>
      <c r="L13" s="4">
        <v>0</v>
      </c>
      <c r="M13" s="4">
        <v>1</v>
      </c>
      <c r="N13" s="37" t="s">
        <v>107</v>
      </c>
      <c r="O13" s="2"/>
      <c r="P13" s="2" t="s">
        <v>109</v>
      </c>
      <c r="Q13" s="3"/>
      <c r="R13" s="2"/>
      <c r="S13" s="15" t="str">
        <f>IF(AC13="D",設定用!$E$4,
IF(AC13=" ","",
IF(RIGHT(AF13,2)="EH",設定用!$E$1,
IF(RIGHT(AF13,2)="EI",設定用!$E$2,
IF(LEFT(AF13,2)="AF",設定用!$E$4,
IF(LEFT(AF13,2)="AG",設定用!$E$5,
IF(LEFT(AF13,2)="BF",設定用!$E$4,
IF(LEFT(AF13,2)="BG",設定用!$E$5,
IF(LEFT(AF13,2)="CF",設定用!$E$3,
IF(LEFT(AF13,2)="CG",設定用!$E$4,設定用!$E$6))))))))))</f>
        <v>No Match</v>
      </c>
      <c r="T13" s="7">
        <f t="shared" si="3"/>
        <v>45929</v>
      </c>
      <c r="U13" s="27" t="str">
        <f t="shared" si="4"/>
        <v>-</v>
      </c>
      <c r="V13" s="3"/>
      <c r="W13" s="3"/>
      <c r="X13" s="8" t="str">
        <f t="shared" si="13"/>
        <v/>
      </c>
      <c r="Y13" s="3"/>
      <c r="Z13" s="4"/>
      <c r="AA13" s="2"/>
      <c r="AB13" s="4"/>
      <c r="AC13" s="2" t="str">
        <f t="shared" si="5"/>
        <v>C</v>
      </c>
      <c r="AD13" s="2" t="str">
        <f t="shared" si="6"/>
        <v xml:space="preserve"> </v>
      </c>
      <c r="AE13" s="5" t="str">
        <f t="shared" si="7"/>
        <v xml:space="preserve"> </v>
      </c>
      <c r="AF13" s="5" t="str">
        <f t="shared" si="8"/>
        <v xml:space="preserve">C  </v>
      </c>
      <c r="AG13" s="30">
        <f t="shared" si="9"/>
        <v>45169</v>
      </c>
      <c r="AH13" s="5" t="str">
        <f t="shared" si="10"/>
        <v/>
      </c>
      <c r="AI13" s="30" t="str">
        <f t="shared" si="11"/>
        <v/>
      </c>
      <c r="AJ13" s="31" t="str">
        <f t="shared" si="0"/>
        <v/>
      </c>
      <c r="AK13" s="32" t="str">
        <f t="shared" si="12"/>
        <v/>
      </c>
      <c r="AL13" s="31" t="str">
        <f t="shared" si="1"/>
        <v/>
      </c>
      <c r="AM13" s="31" t="str">
        <f t="shared" si="2"/>
        <v/>
      </c>
      <c r="AN13" s="12"/>
      <c r="AO13" s="13"/>
      <c r="AP13" s="12"/>
      <c r="AQ13" s="13"/>
      <c r="AR13" s="12"/>
      <c r="AS13" s="13"/>
      <c r="AT13" s="14"/>
      <c r="AU13" s="13"/>
    </row>
    <row r="14" spans="1:47" ht="31.5" customHeight="1">
      <c r="A14" s="2">
        <v>10</v>
      </c>
      <c r="B14" s="26">
        <v>24306669</v>
      </c>
      <c r="C14" s="25"/>
      <c r="D14" s="3">
        <v>45175</v>
      </c>
      <c r="E14" s="2"/>
      <c r="F14" s="4" t="s">
        <v>71</v>
      </c>
      <c r="G14" s="4" t="s">
        <v>81</v>
      </c>
      <c r="H14" s="4">
        <v>1</v>
      </c>
      <c r="I14" s="4">
        <v>0</v>
      </c>
      <c r="J14" s="4">
        <v>0</v>
      </c>
      <c r="K14" s="4">
        <v>0</v>
      </c>
      <c r="L14" s="4">
        <v>0</v>
      </c>
      <c r="M14" s="4">
        <v>1</v>
      </c>
      <c r="N14" s="37" t="s">
        <v>107</v>
      </c>
      <c r="O14" s="2"/>
      <c r="P14" s="2" t="s">
        <v>109</v>
      </c>
      <c r="Q14" s="3"/>
      <c r="R14" s="2"/>
      <c r="S14" s="15" t="str">
        <f>IF(AC14="D",設定用!$E$4,
IF(AC14=" ","",
IF(RIGHT(AF14,2)="EH",設定用!$E$1,
IF(RIGHT(AF14,2)="EI",設定用!$E$2,
IF(LEFT(AF14,2)="AF",設定用!$E$4,
IF(LEFT(AF14,2)="AG",設定用!$E$5,
IF(LEFT(AF14,2)="BF",設定用!$E$4,
IF(LEFT(AF14,2)="BG",設定用!$E$5,
IF(LEFT(AF14,2)="CF",設定用!$E$3,
IF(LEFT(AF14,2)="CG",設定用!$E$4,設定用!$E$6))))))))))</f>
        <v>No Match</v>
      </c>
      <c r="T14" s="7">
        <f t="shared" si="3"/>
        <v>45935</v>
      </c>
      <c r="U14" s="27" t="str">
        <f t="shared" si="4"/>
        <v>-</v>
      </c>
      <c r="V14" s="3"/>
      <c r="W14" s="3"/>
      <c r="X14" s="8" t="str">
        <f t="shared" si="13"/>
        <v/>
      </c>
      <c r="Y14" s="3"/>
      <c r="Z14" s="4"/>
      <c r="AA14" s="2"/>
      <c r="AB14" s="4"/>
      <c r="AC14" s="2" t="str">
        <f t="shared" si="5"/>
        <v>C</v>
      </c>
      <c r="AD14" s="2" t="str">
        <f t="shared" si="6"/>
        <v xml:space="preserve"> </v>
      </c>
      <c r="AE14" s="5" t="str">
        <f t="shared" si="7"/>
        <v xml:space="preserve"> </v>
      </c>
      <c r="AF14" s="5" t="str">
        <f t="shared" si="8"/>
        <v xml:space="preserve">C  </v>
      </c>
      <c r="AG14" s="30">
        <f t="shared" si="9"/>
        <v>45175</v>
      </c>
      <c r="AH14" s="5" t="str">
        <f t="shared" si="10"/>
        <v/>
      </c>
      <c r="AI14" s="30" t="str">
        <f t="shared" si="11"/>
        <v/>
      </c>
      <c r="AJ14" s="31" t="str">
        <f t="shared" si="0"/>
        <v/>
      </c>
      <c r="AK14" s="32" t="str">
        <f t="shared" si="12"/>
        <v/>
      </c>
      <c r="AL14" s="31" t="str">
        <f t="shared" si="1"/>
        <v/>
      </c>
      <c r="AM14" s="31" t="str">
        <f t="shared" si="2"/>
        <v/>
      </c>
      <c r="AN14" s="12"/>
      <c r="AO14" s="13"/>
      <c r="AP14" s="12"/>
      <c r="AQ14" s="13"/>
      <c r="AR14" s="12"/>
      <c r="AS14" s="13"/>
      <c r="AT14" s="14"/>
      <c r="AU14" s="13"/>
    </row>
    <row r="15" spans="1:47" ht="31.5" customHeight="1">
      <c r="A15" s="2">
        <v>11</v>
      </c>
      <c r="B15" s="26">
        <v>24312105</v>
      </c>
      <c r="C15" s="25"/>
      <c r="D15" s="3">
        <v>45182</v>
      </c>
      <c r="E15" s="2"/>
      <c r="F15" s="4" t="s">
        <v>71</v>
      </c>
      <c r="G15" s="4" t="s">
        <v>82</v>
      </c>
      <c r="H15" s="4">
        <v>0</v>
      </c>
      <c r="I15" s="4">
        <v>1</v>
      </c>
      <c r="J15" s="4">
        <v>1</v>
      </c>
      <c r="K15" s="4">
        <v>0</v>
      </c>
      <c r="L15" s="4">
        <v>1</v>
      </c>
      <c r="M15" s="4">
        <v>3</v>
      </c>
      <c r="N15" s="36" t="s">
        <v>105</v>
      </c>
      <c r="O15" s="2"/>
      <c r="P15" s="2" t="s">
        <v>109</v>
      </c>
      <c r="Q15" s="3"/>
      <c r="R15" s="2"/>
      <c r="S15" s="15" t="str">
        <f>IF(AC15="D",設定用!$E$4,
IF(AC15=" ","",
IF(RIGHT(AF15,2)="EH",設定用!$E$1,
IF(RIGHT(AF15,2)="EI",設定用!$E$2,
IF(LEFT(AF15,2)="AF",設定用!$E$4,
IF(LEFT(AF15,2)="AG",設定用!$E$5,
IF(LEFT(AF15,2)="BF",設定用!$E$4,
IF(LEFT(AF15,2)="BG",設定用!$E$5,
IF(LEFT(AF15,2)="CF",設定用!$E$3,
IF(LEFT(AF15,2)="CG",設定用!$E$4,設定用!$E$6))))))))))</f>
        <v>No Match</v>
      </c>
      <c r="T15" s="7">
        <f t="shared" si="3"/>
        <v>45942</v>
      </c>
      <c r="U15" s="27" t="str">
        <f t="shared" si="4"/>
        <v>-</v>
      </c>
      <c r="V15" s="3"/>
      <c r="W15" s="3"/>
      <c r="X15" s="8" t="str">
        <f t="shared" si="13"/>
        <v/>
      </c>
      <c r="Y15" s="3"/>
      <c r="Z15" s="4"/>
      <c r="AA15" s="2"/>
      <c r="AB15" s="4"/>
      <c r="AC15" s="2" t="str">
        <f t="shared" si="5"/>
        <v>C</v>
      </c>
      <c r="AD15" s="2" t="str">
        <f t="shared" si="6"/>
        <v xml:space="preserve"> </v>
      </c>
      <c r="AE15" s="5" t="str">
        <f t="shared" si="7"/>
        <v xml:space="preserve"> </v>
      </c>
      <c r="AF15" s="5" t="str">
        <f t="shared" si="8"/>
        <v xml:space="preserve">C  </v>
      </c>
      <c r="AG15" s="30">
        <f t="shared" si="9"/>
        <v>45182</v>
      </c>
      <c r="AH15" s="5" t="str">
        <f t="shared" si="10"/>
        <v/>
      </c>
      <c r="AI15" s="30" t="str">
        <f t="shared" si="11"/>
        <v/>
      </c>
      <c r="AJ15" s="31" t="str">
        <f t="shared" si="0"/>
        <v/>
      </c>
      <c r="AK15" s="32" t="str">
        <f t="shared" si="12"/>
        <v/>
      </c>
      <c r="AL15" s="31" t="str">
        <f t="shared" si="1"/>
        <v/>
      </c>
      <c r="AM15" s="31" t="str">
        <f t="shared" si="2"/>
        <v/>
      </c>
      <c r="AN15" s="12"/>
      <c r="AO15" s="13"/>
      <c r="AP15" s="12"/>
      <c r="AQ15" s="13"/>
      <c r="AR15" s="12"/>
      <c r="AS15" s="13"/>
      <c r="AT15" s="14"/>
      <c r="AU15" s="13"/>
    </row>
    <row r="16" spans="1:47" ht="31.5" customHeight="1">
      <c r="A16" s="2">
        <v>12</v>
      </c>
      <c r="B16" s="26">
        <v>24316239</v>
      </c>
      <c r="C16" s="25"/>
      <c r="D16" s="3">
        <v>45189</v>
      </c>
      <c r="E16" s="2"/>
      <c r="F16" s="4" t="s">
        <v>71</v>
      </c>
      <c r="G16" s="4" t="s">
        <v>83</v>
      </c>
      <c r="H16" s="4">
        <v>1</v>
      </c>
      <c r="I16" s="4">
        <v>0</v>
      </c>
      <c r="J16" s="4">
        <v>0</v>
      </c>
      <c r="K16" s="4">
        <v>0</v>
      </c>
      <c r="L16" s="4">
        <v>0</v>
      </c>
      <c r="M16" s="4">
        <v>1</v>
      </c>
      <c r="N16" s="37" t="s">
        <v>107</v>
      </c>
      <c r="O16" s="2"/>
      <c r="P16" s="2" t="s">
        <v>109</v>
      </c>
      <c r="Q16" s="3"/>
      <c r="R16" s="2"/>
      <c r="S16" s="15" t="str">
        <f>IF(AC16="D",設定用!$E$4,
IF(AC16=" ","",
IF(RIGHT(AF16,2)="EH",設定用!$E$1,
IF(RIGHT(AF16,2)="EI",設定用!$E$2,
IF(LEFT(AF16,2)="AF",設定用!$E$4,
IF(LEFT(AF16,2)="AG",設定用!$E$5,
IF(LEFT(AF16,2)="BF",設定用!$E$4,
IF(LEFT(AF16,2)="BG",設定用!$E$5,
IF(LEFT(AF16,2)="CF",設定用!$E$3,
IF(LEFT(AF16,2)="CG",設定用!$E$4,設定用!$E$6))))))))))</f>
        <v>No Match</v>
      </c>
      <c r="T16" s="7">
        <f t="shared" si="3"/>
        <v>45949</v>
      </c>
      <c r="U16" s="27" t="str">
        <f t="shared" si="4"/>
        <v>-</v>
      </c>
      <c r="V16" s="3"/>
      <c r="W16" s="3"/>
      <c r="X16" s="8" t="str">
        <f t="shared" si="13"/>
        <v/>
      </c>
      <c r="Y16" s="3"/>
      <c r="Z16" s="4"/>
      <c r="AA16" s="2"/>
      <c r="AB16" s="4"/>
      <c r="AC16" s="2" t="str">
        <f t="shared" si="5"/>
        <v>C</v>
      </c>
      <c r="AD16" s="2" t="str">
        <f t="shared" si="6"/>
        <v xml:space="preserve"> </v>
      </c>
      <c r="AE16" s="5" t="str">
        <f t="shared" si="7"/>
        <v xml:space="preserve"> </v>
      </c>
      <c r="AF16" s="5" t="str">
        <f t="shared" si="8"/>
        <v xml:space="preserve">C  </v>
      </c>
      <c r="AG16" s="30">
        <f>IF(D16="","",IF(P16="ニルセビマブ",EOMONTH(Q16,4)+1,IF(AND(V16="ニルセビマブ",D16&gt;=$P$2,D16&lt;=$P$3),$P$3+1,IF(AND(V16="パリビズマブ",D16&gt;=$Q$2,D16&lt;=$Q$3),$Q$3+1,D16))))</f>
        <v>45189</v>
      </c>
      <c r="AH16" s="5" t="str">
        <f t="shared" si="10"/>
        <v/>
      </c>
      <c r="AI16" s="30" t="str">
        <f t="shared" si="11"/>
        <v/>
      </c>
      <c r="AJ16" s="31" t="str">
        <f t="shared" si="0"/>
        <v/>
      </c>
      <c r="AK16" s="32" t="str">
        <f t="shared" si="12"/>
        <v/>
      </c>
      <c r="AL16" s="31" t="str">
        <f t="shared" si="1"/>
        <v/>
      </c>
      <c r="AM16" s="31" t="str">
        <f t="shared" si="2"/>
        <v/>
      </c>
      <c r="AN16" s="12"/>
      <c r="AO16" s="13"/>
      <c r="AP16" s="12"/>
      <c r="AQ16" s="13"/>
      <c r="AR16" s="12"/>
      <c r="AS16" s="13"/>
      <c r="AT16" s="14"/>
      <c r="AU16" s="13"/>
    </row>
    <row r="17" spans="1:47" ht="31.5" customHeight="1">
      <c r="A17" s="2">
        <v>13</v>
      </c>
      <c r="B17" s="26">
        <v>24317924</v>
      </c>
      <c r="C17" s="25"/>
      <c r="D17" s="3">
        <v>45190</v>
      </c>
      <c r="E17" s="2"/>
      <c r="F17" s="4" t="s">
        <v>71</v>
      </c>
      <c r="G17" s="4" t="s">
        <v>78</v>
      </c>
      <c r="H17" s="4">
        <v>0</v>
      </c>
      <c r="I17" s="4">
        <v>0</v>
      </c>
      <c r="J17" s="4">
        <v>1</v>
      </c>
      <c r="K17" s="4">
        <v>0</v>
      </c>
      <c r="L17" s="4">
        <v>0</v>
      </c>
      <c r="M17" s="4">
        <v>1</v>
      </c>
      <c r="N17" s="37" t="s">
        <v>107</v>
      </c>
      <c r="O17" s="2"/>
      <c r="P17" s="2" t="s">
        <v>109</v>
      </c>
      <c r="Q17" s="3"/>
      <c r="R17" s="2"/>
      <c r="S17" s="15" t="str">
        <f>IF(AC17="D",設定用!$E$4,
IF(AC17=" ","",
IF(RIGHT(AF17,2)="EH",設定用!$E$1,
IF(RIGHT(AF17,2)="EI",設定用!$E$2,
IF(LEFT(AF17,2)="AF",設定用!$E$4,
IF(LEFT(AF17,2)="AG",設定用!$E$5,
IF(LEFT(AF17,2)="BF",設定用!$E$4,
IF(LEFT(AF17,2)="BG",設定用!$E$5,
IF(LEFT(AF17,2)="CF",設定用!$E$3,
IF(LEFT(AF17,2)="CG",設定用!$E$4,設定用!$E$6))))))))))</f>
        <v>No Match</v>
      </c>
      <c r="T17" s="7">
        <f t="shared" si="3"/>
        <v>45950</v>
      </c>
      <c r="U17" s="27" t="str">
        <f t="shared" si="4"/>
        <v>-</v>
      </c>
      <c r="V17" s="3"/>
      <c r="W17" s="3"/>
      <c r="X17" s="8" t="str">
        <f t="shared" si="13"/>
        <v/>
      </c>
      <c r="Y17" s="3"/>
      <c r="Z17" s="4"/>
      <c r="AA17" s="2"/>
      <c r="AB17" s="4"/>
      <c r="AC17" s="2" t="str">
        <f t="shared" si="5"/>
        <v>C</v>
      </c>
      <c r="AD17" s="2" t="str">
        <f t="shared" si="6"/>
        <v xml:space="preserve"> </v>
      </c>
      <c r="AE17" s="5" t="str">
        <f t="shared" si="7"/>
        <v xml:space="preserve"> </v>
      </c>
      <c r="AF17" s="5" t="str">
        <f t="shared" si="8"/>
        <v xml:space="preserve">C  </v>
      </c>
      <c r="AG17" s="30">
        <f t="shared" si="9"/>
        <v>45190</v>
      </c>
      <c r="AH17" s="5" t="str">
        <f t="shared" si="10"/>
        <v/>
      </c>
      <c r="AI17" s="30" t="str">
        <f t="shared" si="11"/>
        <v/>
      </c>
      <c r="AJ17" s="31" t="str">
        <f t="shared" si="0"/>
        <v/>
      </c>
      <c r="AK17" s="32" t="str">
        <f t="shared" si="12"/>
        <v/>
      </c>
      <c r="AL17" s="31" t="str">
        <f t="shared" si="1"/>
        <v/>
      </c>
      <c r="AM17" s="31" t="str">
        <f t="shared" si="2"/>
        <v/>
      </c>
      <c r="AN17" s="12"/>
      <c r="AO17" s="13"/>
      <c r="AP17" s="12"/>
      <c r="AQ17" s="13"/>
      <c r="AR17" s="12"/>
      <c r="AS17" s="13"/>
      <c r="AT17" s="14"/>
      <c r="AU17" s="13"/>
    </row>
    <row r="18" spans="1:47" ht="31.5" customHeight="1">
      <c r="A18" s="2">
        <v>14</v>
      </c>
      <c r="B18" s="26">
        <v>24367687</v>
      </c>
      <c r="C18" s="25"/>
      <c r="D18" s="3">
        <v>45197</v>
      </c>
      <c r="E18" s="2"/>
      <c r="F18" s="4" t="s">
        <v>71</v>
      </c>
      <c r="G18" s="4" t="s">
        <v>78</v>
      </c>
      <c r="H18" s="4">
        <v>0</v>
      </c>
      <c r="I18" s="4">
        <v>1</v>
      </c>
      <c r="J18" s="4">
        <v>2</v>
      </c>
      <c r="K18" s="4">
        <v>0</v>
      </c>
      <c r="L18" s="4">
        <v>1</v>
      </c>
      <c r="M18" s="4">
        <v>4</v>
      </c>
      <c r="N18" s="36" t="s">
        <v>105</v>
      </c>
      <c r="O18" s="2"/>
      <c r="P18" s="2" t="s">
        <v>109</v>
      </c>
      <c r="Q18" s="3"/>
      <c r="R18" s="2"/>
      <c r="S18" s="15" t="str">
        <f>IF(AC18="D",設定用!$E$4,
IF(AC18=" ","",
IF(RIGHT(AF18,2)="EH",設定用!$E$1,
IF(RIGHT(AF18,2)="EI",設定用!$E$2,
IF(LEFT(AF18,2)="AF",設定用!$E$4,
IF(LEFT(AF18,2)="AG",設定用!$E$5,
IF(LEFT(AF18,2)="BF",設定用!$E$4,
IF(LEFT(AF18,2)="BG",設定用!$E$5,
IF(LEFT(AF18,2)="CF",設定用!$E$3,
IF(LEFT(AF18,2)="CG",設定用!$E$4,設定用!$E$6))))))))))</f>
        <v>No Match</v>
      </c>
      <c r="T18" s="7">
        <f t="shared" si="3"/>
        <v>45957</v>
      </c>
      <c r="U18" s="27" t="str">
        <f t="shared" si="4"/>
        <v>-</v>
      </c>
      <c r="V18" s="3"/>
      <c r="W18" s="3"/>
      <c r="X18" s="8" t="str">
        <f t="shared" si="13"/>
        <v/>
      </c>
      <c r="Y18" s="3"/>
      <c r="Z18" s="4"/>
      <c r="AA18" s="2"/>
      <c r="AB18" s="4"/>
      <c r="AC18" s="2" t="str">
        <f t="shared" si="5"/>
        <v>C</v>
      </c>
      <c r="AD18" s="2" t="str">
        <f t="shared" si="6"/>
        <v xml:space="preserve"> </v>
      </c>
      <c r="AE18" s="5" t="str">
        <f t="shared" si="7"/>
        <v xml:space="preserve"> </v>
      </c>
      <c r="AF18" s="5" t="str">
        <f t="shared" si="8"/>
        <v xml:space="preserve">C  </v>
      </c>
      <c r="AG18" s="30">
        <f t="shared" si="9"/>
        <v>45197</v>
      </c>
      <c r="AH18" s="5" t="str">
        <f t="shared" si="10"/>
        <v/>
      </c>
      <c r="AI18" s="30" t="str">
        <f t="shared" si="11"/>
        <v/>
      </c>
      <c r="AJ18" s="31" t="str">
        <f t="shared" si="0"/>
        <v/>
      </c>
      <c r="AK18" s="32" t="str">
        <f t="shared" si="12"/>
        <v/>
      </c>
      <c r="AL18" s="31" t="str">
        <f t="shared" si="1"/>
        <v/>
      </c>
      <c r="AM18" s="31" t="str">
        <f t="shared" si="2"/>
        <v/>
      </c>
      <c r="AN18" s="12"/>
      <c r="AO18" s="13"/>
      <c r="AP18" s="12"/>
      <c r="AQ18" s="13"/>
      <c r="AR18" s="12"/>
      <c r="AS18" s="13"/>
      <c r="AT18" s="14"/>
      <c r="AU18" s="13"/>
    </row>
    <row r="19" spans="1:47" ht="31.5" customHeight="1">
      <c r="A19" s="2">
        <v>15</v>
      </c>
      <c r="B19" s="26">
        <v>24382712</v>
      </c>
      <c r="C19" s="25"/>
      <c r="D19" s="3">
        <v>45202</v>
      </c>
      <c r="E19" s="2"/>
      <c r="F19" s="4" t="s">
        <v>71</v>
      </c>
      <c r="G19" s="4" t="s">
        <v>84</v>
      </c>
      <c r="H19" s="4">
        <v>0</v>
      </c>
      <c r="I19" s="4">
        <v>0</v>
      </c>
      <c r="J19" s="4">
        <v>0</v>
      </c>
      <c r="K19" s="4">
        <v>0</v>
      </c>
      <c r="L19" s="4">
        <v>1</v>
      </c>
      <c r="M19" s="4">
        <v>1</v>
      </c>
      <c r="N19" s="36" t="s">
        <v>105</v>
      </c>
      <c r="O19" s="2"/>
      <c r="P19" s="2" t="s">
        <v>110</v>
      </c>
      <c r="Q19" s="3"/>
      <c r="R19" s="2"/>
      <c r="S19" s="15" t="str">
        <f>IF(AC19="D",設定用!$E$4,
IF(AC19=" ","",
IF(RIGHT(AF19,2)="EH",設定用!$E$1,
IF(RIGHT(AF19,2)="EI",設定用!$E$2,
IF(LEFT(AF19,2)="AF",設定用!$E$4,
IF(LEFT(AF19,2)="AG",設定用!$E$5,
IF(LEFT(AF19,2)="BF",設定用!$E$4,
IF(LEFT(AF19,2)="BG",設定用!$E$5,
IF(LEFT(AF19,2)="CF",設定用!$E$3,
IF(LEFT(AF19,2)="CG",設定用!$E$4,設定用!$E$6))))))))))</f>
        <v>No Match</v>
      </c>
      <c r="T19" s="7">
        <f t="shared" si="3"/>
        <v>45963</v>
      </c>
      <c r="U19" s="27" t="str">
        <f t="shared" si="4"/>
        <v>-</v>
      </c>
      <c r="V19" s="3"/>
      <c r="W19" s="3"/>
      <c r="X19" s="8" t="str">
        <f t="shared" si="13"/>
        <v/>
      </c>
      <c r="Y19" s="3"/>
      <c r="Z19" s="4"/>
      <c r="AA19" s="2"/>
      <c r="AB19" s="4"/>
      <c r="AC19" s="2" t="str">
        <f t="shared" si="5"/>
        <v>C</v>
      </c>
      <c r="AD19" s="2" t="str">
        <f t="shared" si="6"/>
        <v xml:space="preserve"> </v>
      </c>
      <c r="AE19" s="5" t="str">
        <f t="shared" si="7"/>
        <v xml:space="preserve"> </v>
      </c>
      <c r="AF19" s="5" t="str">
        <f t="shared" si="8"/>
        <v xml:space="preserve">C  </v>
      </c>
      <c r="AG19" s="30">
        <f t="shared" si="9"/>
        <v>45202</v>
      </c>
      <c r="AH19" s="5" t="str">
        <f t="shared" si="10"/>
        <v/>
      </c>
      <c r="AI19" s="30" t="str">
        <f t="shared" si="11"/>
        <v/>
      </c>
      <c r="AJ19" s="31" t="str">
        <f t="shared" si="0"/>
        <v/>
      </c>
      <c r="AK19" s="32" t="str">
        <f t="shared" si="12"/>
        <v/>
      </c>
      <c r="AL19" s="31" t="str">
        <f t="shared" si="1"/>
        <v/>
      </c>
      <c r="AM19" s="31" t="str">
        <f t="shared" si="2"/>
        <v/>
      </c>
      <c r="AN19" s="12"/>
      <c r="AO19" s="13"/>
      <c r="AP19" s="12"/>
      <c r="AQ19" s="13"/>
      <c r="AR19" s="12"/>
      <c r="AS19" s="13"/>
      <c r="AT19" s="14"/>
      <c r="AU19" s="13"/>
    </row>
    <row r="20" spans="1:47" ht="31.5" customHeight="1">
      <c r="A20" s="2">
        <v>16</v>
      </c>
      <c r="B20" s="26">
        <v>24327311</v>
      </c>
      <c r="C20" s="25"/>
      <c r="D20" s="3">
        <v>45203</v>
      </c>
      <c r="E20" s="2"/>
      <c r="F20" s="4" t="s">
        <v>71</v>
      </c>
      <c r="G20" s="4"/>
      <c r="H20" s="4">
        <v>1</v>
      </c>
      <c r="I20" s="4">
        <v>0</v>
      </c>
      <c r="J20" s="4">
        <v>0</v>
      </c>
      <c r="K20" s="4">
        <v>0</v>
      </c>
      <c r="L20" s="4">
        <v>0</v>
      </c>
      <c r="M20" s="4">
        <v>1</v>
      </c>
      <c r="N20" s="37" t="s">
        <v>107</v>
      </c>
      <c r="O20" s="2"/>
      <c r="P20" s="2" t="s">
        <v>109</v>
      </c>
      <c r="Q20" s="3"/>
      <c r="R20" s="2"/>
      <c r="S20" s="15" t="str">
        <f>IF(AC20="D",設定用!$E$4,
IF(AC20=" ","",
IF(RIGHT(AF20,2)="EH",設定用!$E$1,
IF(RIGHT(AF20,2)="EI",設定用!$E$2,
IF(LEFT(AF20,2)="AF",設定用!$E$4,
IF(LEFT(AF20,2)="AG",設定用!$E$5,
IF(LEFT(AF20,2)="BF",設定用!$E$4,
IF(LEFT(AF20,2)="BG",設定用!$E$5,
IF(LEFT(AF20,2)="CF",設定用!$E$3,
IF(LEFT(AF20,2)="CG",設定用!$E$4,設定用!$E$6))))))))))</f>
        <v>No Match</v>
      </c>
      <c r="T20" s="7">
        <f t="shared" si="3"/>
        <v>45964</v>
      </c>
      <c r="U20" s="27" t="str">
        <f t="shared" si="4"/>
        <v>-</v>
      </c>
      <c r="V20" s="3"/>
      <c r="W20" s="3"/>
      <c r="X20" s="8" t="str">
        <f t="shared" si="13"/>
        <v/>
      </c>
      <c r="Y20" s="3"/>
      <c r="Z20" s="4"/>
      <c r="AA20" s="2"/>
      <c r="AB20" s="4"/>
      <c r="AC20" s="2" t="str">
        <f t="shared" si="5"/>
        <v>C</v>
      </c>
      <c r="AD20" s="2" t="str">
        <f t="shared" si="6"/>
        <v xml:space="preserve"> </v>
      </c>
      <c r="AE20" s="5" t="str">
        <f t="shared" si="7"/>
        <v xml:space="preserve"> </v>
      </c>
      <c r="AF20" s="5" t="str">
        <f t="shared" si="8"/>
        <v xml:space="preserve">C  </v>
      </c>
      <c r="AG20" s="30">
        <f t="shared" si="9"/>
        <v>45203</v>
      </c>
      <c r="AH20" s="5" t="str">
        <f t="shared" si="10"/>
        <v/>
      </c>
      <c r="AI20" s="30" t="str">
        <f t="shared" si="11"/>
        <v/>
      </c>
      <c r="AJ20" s="31" t="str">
        <f t="shared" si="0"/>
        <v/>
      </c>
      <c r="AK20" s="32" t="str">
        <f t="shared" si="12"/>
        <v/>
      </c>
      <c r="AL20" s="31" t="str">
        <f t="shared" si="1"/>
        <v/>
      </c>
      <c r="AM20" s="31" t="str">
        <f t="shared" si="2"/>
        <v/>
      </c>
      <c r="AN20" s="12"/>
      <c r="AO20" s="13"/>
      <c r="AP20" s="12"/>
      <c r="AQ20" s="13"/>
      <c r="AR20" s="12"/>
      <c r="AS20" s="13"/>
      <c r="AT20" s="14"/>
      <c r="AU20" s="13"/>
    </row>
    <row r="21" spans="1:47" ht="31.5" customHeight="1">
      <c r="A21" s="2">
        <v>17</v>
      </c>
      <c r="B21" s="26">
        <v>24327517</v>
      </c>
      <c r="C21" s="25"/>
      <c r="D21" s="3">
        <v>45204</v>
      </c>
      <c r="E21" s="2"/>
      <c r="F21" s="4" t="s">
        <v>71</v>
      </c>
      <c r="G21" s="4"/>
      <c r="H21" s="4">
        <v>1</v>
      </c>
      <c r="I21" s="4">
        <v>0</v>
      </c>
      <c r="J21" s="4">
        <v>0</v>
      </c>
      <c r="K21" s="4">
        <v>0</v>
      </c>
      <c r="L21" s="4">
        <v>0</v>
      </c>
      <c r="M21" s="4">
        <v>1</v>
      </c>
      <c r="N21" s="37" t="s">
        <v>107</v>
      </c>
      <c r="O21" s="2"/>
      <c r="P21" s="2" t="s">
        <v>109</v>
      </c>
      <c r="Q21" s="3"/>
      <c r="R21" s="2"/>
      <c r="S21" s="15" t="str">
        <f>IF(AC21="D",設定用!$E$4,
IF(AC21=" ","",
IF(RIGHT(AF21,2)="EH",設定用!$E$1,
IF(RIGHT(AF21,2)="EI",設定用!$E$2,
IF(LEFT(AF21,2)="AF",設定用!$E$4,
IF(LEFT(AF21,2)="AG",設定用!$E$5,
IF(LEFT(AF21,2)="BF",設定用!$E$4,
IF(LEFT(AF21,2)="BG",設定用!$E$5,
IF(LEFT(AF21,2)="CF",設定用!$E$3,
IF(LEFT(AF21,2)="CG",設定用!$E$4,設定用!$E$6))))))))))</f>
        <v>No Match</v>
      </c>
      <c r="T21" s="7">
        <f t="shared" si="3"/>
        <v>45965</v>
      </c>
      <c r="U21" s="27" t="str">
        <f t="shared" si="4"/>
        <v>-</v>
      </c>
      <c r="V21" s="3"/>
      <c r="W21" s="3"/>
      <c r="X21" s="8" t="str">
        <f t="shared" si="13"/>
        <v/>
      </c>
      <c r="Y21" s="3"/>
      <c r="Z21" s="4"/>
      <c r="AA21" s="2"/>
      <c r="AB21" s="4"/>
      <c r="AC21" s="2" t="str">
        <f t="shared" si="5"/>
        <v>C</v>
      </c>
      <c r="AD21" s="2" t="str">
        <f t="shared" si="6"/>
        <v xml:space="preserve"> </v>
      </c>
      <c r="AE21" s="5" t="str">
        <f t="shared" si="7"/>
        <v xml:space="preserve"> </v>
      </c>
      <c r="AF21" s="5" t="str">
        <f t="shared" si="8"/>
        <v xml:space="preserve">C  </v>
      </c>
      <c r="AG21" s="30">
        <f t="shared" si="9"/>
        <v>45204</v>
      </c>
      <c r="AH21" s="5" t="str">
        <f t="shared" si="10"/>
        <v/>
      </c>
      <c r="AI21" s="30" t="str">
        <f t="shared" si="11"/>
        <v/>
      </c>
      <c r="AJ21" s="31" t="str">
        <f t="shared" si="0"/>
        <v/>
      </c>
      <c r="AK21" s="32" t="str">
        <f t="shared" si="12"/>
        <v/>
      </c>
      <c r="AL21" s="31" t="str">
        <f t="shared" si="1"/>
        <v/>
      </c>
      <c r="AM21" s="31" t="str">
        <f t="shared" si="2"/>
        <v/>
      </c>
      <c r="AN21" s="12"/>
      <c r="AO21" s="13"/>
      <c r="AP21" s="12"/>
      <c r="AQ21" s="13"/>
      <c r="AR21" s="12"/>
      <c r="AS21" s="13"/>
      <c r="AT21" s="14"/>
      <c r="AU21" s="13"/>
    </row>
    <row r="22" spans="1:47" ht="31.5" customHeight="1">
      <c r="A22" s="2">
        <v>18</v>
      </c>
      <c r="B22" s="26">
        <v>24332376</v>
      </c>
      <c r="C22" s="25"/>
      <c r="D22" s="3">
        <v>45211</v>
      </c>
      <c r="E22" s="2"/>
      <c r="F22" s="4" t="s">
        <v>71</v>
      </c>
      <c r="G22" s="4"/>
      <c r="H22" s="4">
        <v>1</v>
      </c>
      <c r="I22" s="4">
        <v>0</v>
      </c>
      <c r="J22" s="4">
        <v>0</v>
      </c>
      <c r="K22" s="4">
        <v>0</v>
      </c>
      <c r="L22" s="4">
        <v>0</v>
      </c>
      <c r="M22" s="4">
        <v>1</v>
      </c>
      <c r="N22" s="37" t="s">
        <v>107</v>
      </c>
      <c r="O22" s="2"/>
      <c r="P22" s="2" t="s">
        <v>109</v>
      </c>
      <c r="Q22" s="3"/>
      <c r="R22" s="2"/>
      <c r="S22" s="15" t="str">
        <f>IF(AC22="D",設定用!$E$4,
IF(AC22=" ","",
IF(RIGHT(AF22,2)="EH",設定用!$E$1,
IF(RIGHT(AF22,2)="EI",設定用!$E$2,
IF(LEFT(AF22,2)="AF",設定用!$E$4,
IF(LEFT(AF22,2)="AG",設定用!$E$5,
IF(LEFT(AF22,2)="BF",設定用!$E$4,
IF(LEFT(AF22,2)="BG",設定用!$E$5,
IF(LEFT(AF22,2)="CF",設定用!$E$3,
IF(LEFT(AF22,2)="CG",設定用!$E$4,設定用!$E$6))))))))))</f>
        <v>No Match</v>
      </c>
      <c r="T22" s="7">
        <f t="shared" si="3"/>
        <v>45972</v>
      </c>
      <c r="U22" s="27" t="str">
        <f t="shared" si="4"/>
        <v>-</v>
      </c>
      <c r="V22" s="3"/>
      <c r="W22" s="3"/>
      <c r="X22" s="8" t="str">
        <f t="shared" si="13"/>
        <v/>
      </c>
      <c r="Y22" s="3"/>
      <c r="Z22" s="4"/>
      <c r="AA22" s="2"/>
      <c r="AB22" s="4"/>
      <c r="AC22" s="2" t="str">
        <f t="shared" si="5"/>
        <v>C</v>
      </c>
      <c r="AD22" s="2" t="str">
        <f t="shared" si="6"/>
        <v xml:space="preserve"> </v>
      </c>
      <c r="AE22" s="5" t="str">
        <f t="shared" si="7"/>
        <v xml:space="preserve"> </v>
      </c>
      <c r="AF22" s="5" t="str">
        <f t="shared" si="8"/>
        <v xml:space="preserve">C  </v>
      </c>
      <c r="AG22" s="30">
        <f t="shared" si="9"/>
        <v>45211</v>
      </c>
      <c r="AH22" s="5" t="str">
        <f t="shared" si="10"/>
        <v/>
      </c>
      <c r="AI22" s="30" t="str">
        <f t="shared" si="11"/>
        <v/>
      </c>
      <c r="AJ22" s="31" t="str">
        <f t="shared" si="0"/>
        <v/>
      </c>
      <c r="AK22" s="32" t="str">
        <f t="shared" si="12"/>
        <v/>
      </c>
      <c r="AL22" s="31" t="str">
        <f t="shared" si="1"/>
        <v/>
      </c>
      <c r="AM22" s="31" t="str">
        <f t="shared" si="2"/>
        <v/>
      </c>
      <c r="AN22" s="12"/>
      <c r="AO22" s="13"/>
      <c r="AP22" s="12"/>
      <c r="AQ22" s="13"/>
      <c r="AR22" s="12"/>
      <c r="AS22" s="13"/>
      <c r="AT22" s="14"/>
      <c r="AU22" s="13"/>
    </row>
    <row r="23" spans="1:47" ht="31.5" customHeight="1">
      <c r="A23" s="2">
        <v>19</v>
      </c>
      <c r="B23" s="26">
        <v>24341336</v>
      </c>
      <c r="C23" s="25"/>
      <c r="D23" s="3">
        <v>45223</v>
      </c>
      <c r="E23" s="2"/>
      <c r="F23" s="4" t="s">
        <v>71</v>
      </c>
      <c r="G23" s="4"/>
      <c r="H23" s="4">
        <v>1</v>
      </c>
      <c r="I23" s="4">
        <v>0</v>
      </c>
      <c r="J23" s="4">
        <v>0</v>
      </c>
      <c r="K23" s="4">
        <v>0</v>
      </c>
      <c r="L23" s="4">
        <v>0</v>
      </c>
      <c r="M23" s="4">
        <v>1</v>
      </c>
      <c r="N23" s="37" t="s">
        <v>107</v>
      </c>
      <c r="O23" s="2"/>
      <c r="P23" s="2" t="s">
        <v>109</v>
      </c>
      <c r="Q23" s="3"/>
      <c r="R23" s="2"/>
      <c r="S23" s="15" t="str">
        <f>IF(AC23="D",設定用!$E$4,
IF(AC23=" ","",
IF(RIGHT(AF23,2)="EH",設定用!$E$1,
IF(RIGHT(AF23,2)="EI",設定用!$E$2,
IF(LEFT(AF23,2)="AF",設定用!$E$4,
IF(LEFT(AF23,2)="AG",設定用!$E$5,
IF(LEFT(AF23,2)="BF",設定用!$E$4,
IF(LEFT(AF23,2)="BG",設定用!$E$5,
IF(LEFT(AF23,2)="CF",設定用!$E$3,
IF(LEFT(AF23,2)="CG",設定用!$E$4,設定用!$E$6))))))))))</f>
        <v>No Match</v>
      </c>
      <c r="T23" s="7">
        <f t="shared" si="3"/>
        <v>45984</v>
      </c>
      <c r="U23" s="27" t="str">
        <f t="shared" si="4"/>
        <v>-</v>
      </c>
      <c r="V23" s="3"/>
      <c r="W23" s="3"/>
      <c r="X23" s="8" t="str">
        <f t="shared" si="13"/>
        <v/>
      </c>
      <c r="Y23" s="3"/>
      <c r="Z23" s="4"/>
      <c r="AA23" s="2"/>
      <c r="AB23" s="4"/>
      <c r="AC23" s="2" t="str">
        <f t="shared" si="5"/>
        <v>C</v>
      </c>
      <c r="AD23" s="2" t="str">
        <f t="shared" si="6"/>
        <v xml:space="preserve"> </v>
      </c>
      <c r="AE23" s="5" t="str">
        <f t="shared" si="7"/>
        <v xml:space="preserve"> </v>
      </c>
      <c r="AF23" s="5" t="str">
        <f t="shared" si="8"/>
        <v xml:space="preserve">C  </v>
      </c>
      <c r="AG23" s="30">
        <f t="shared" si="9"/>
        <v>45223</v>
      </c>
      <c r="AH23" s="5" t="str">
        <f t="shared" si="10"/>
        <v/>
      </c>
      <c r="AI23" s="30" t="str">
        <f t="shared" si="11"/>
        <v/>
      </c>
      <c r="AJ23" s="31" t="str">
        <f t="shared" si="0"/>
        <v/>
      </c>
      <c r="AK23" s="32" t="str">
        <f t="shared" si="12"/>
        <v/>
      </c>
      <c r="AL23" s="31" t="str">
        <f t="shared" si="1"/>
        <v/>
      </c>
      <c r="AM23" s="31" t="str">
        <f t="shared" si="2"/>
        <v/>
      </c>
      <c r="AN23" s="12"/>
      <c r="AO23" s="13"/>
      <c r="AP23" s="12"/>
      <c r="AQ23" s="13"/>
      <c r="AR23" s="12"/>
      <c r="AS23" s="13"/>
      <c r="AT23" s="14"/>
      <c r="AU23" s="13"/>
    </row>
    <row r="24" spans="1:47" ht="31.5" customHeight="1">
      <c r="A24" s="2">
        <v>20</v>
      </c>
      <c r="B24" s="26">
        <v>24341411</v>
      </c>
      <c r="C24" s="25"/>
      <c r="D24" s="3">
        <v>45223</v>
      </c>
      <c r="E24" s="2"/>
      <c r="F24" s="4" t="s">
        <v>71</v>
      </c>
      <c r="G24" s="4"/>
      <c r="H24" s="4">
        <v>0</v>
      </c>
      <c r="I24" s="4">
        <v>0</v>
      </c>
      <c r="J24" s="4">
        <v>2</v>
      </c>
      <c r="K24" s="4">
        <v>0</v>
      </c>
      <c r="L24" s="4">
        <v>0</v>
      </c>
      <c r="M24" s="4">
        <v>2</v>
      </c>
      <c r="N24" s="37" t="s">
        <v>107</v>
      </c>
      <c r="O24" s="2"/>
      <c r="P24" s="2" t="s">
        <v>109</v>
      </c>
      <c r="Q24" s="3"/>
      <c r="R24" s="2"/>
      <c r="S24" s="15" t="str">
        <f>IF(AC24="D",設定用!$E$4,
IF(AC24=" ","",
IF(RIGHT(AF24,2)="EH",設定用!$E$1,
IF(RIGHT(AF24,2)="EI",設定用!$E$2,
IF(LEFT(AF24,2)="AF",設定用!$E$4,
IF(LEFT(AF24,2)="AG",設定用!$E$5,
IF(LEFT(AF24,2)="BF",設定用!$E$4,
IF(LEFT(AF24,2)="BG",設定用!$E$5,
IF(LEFT(AF24,2)="CF",設定用!$E$3,
IF(LEFT(AF24,2)="CG",設定用!$E$4,設定用!$E$6))))))))))</f>
        <v>No Match</v>
      </c>
      <c r="T24" s="7">
        <f t="shared" si="3"/>
        <v>45984</v>
      </c>
      <c r="U24" s="27" t="str">
        <f t="shared" si="4"/>
        <v>-</v>
      </c>
      <c r="V24" s="3"/>
      <c r="W24" s="3"/>
      <c r="X24" s="8" t="str">
        <f t="shared" si="13"/>
        <v/>
      </c>
      <c r="Y24" s="3"/>
      <c r="Z24" s="4"/>
      <c r="AA24" s="2"/>
      <c r="AB24" s="4"/>
      <c r="AC24" s="2" t="str">
        <f t="shared" si="5"/>
        <v>C</v>
      </c>
      <c r="AD24" s="2" t="str">
        <f t="shared" si="6"/>
        <v xml:space="preserve"> </v>
      </c>
      <c r="AE24" s="5" t="str">
        <f t="shared" si="7"/>
        <v xml:space="preserve"> </v>
      </c>
      <c r="AF24" s="5" t="str">
        <f t="shared" si="8"/>
        <v xml:space="preserve">C  </v>
      </c>
      <c r="AG24" s="30">
        <f t="shared" si="9"/>
        <v>45223</v>
      </c>
      <c r="AH24" s="5" t="str">
        <f t="shared" si="10"/>
        <v/>
      </c>
      <c r="AI24" s="30" t="str">
        <f t="shared" si="11"/>
        <v/>
      </c>
      <c r="AJ24" s="31" t="str">
        <f t="shared" si="0"/>
        <v/>
      </c>
      <c r="AK24" s="32" t="str">
        <f t="shared" si="12"/>
        <v/>
      </c>
      <c r="AL24" s="31" t="str">
        <f t="shared" si="1"/>
        <v/>
      </c>
      <c r="AM24" s="31" t="str">
        <f t="shared" si="2"/>
        <v/>
      </c>
      <c r="AN24" s="12"/>
      <c r="AO24" s="13"/>
      <c r="AP24" s="12"/>
      <c r="AQ24" s="13"/>
      <c r="AR24" s="12"/>
      <c r="AS24" s="13"/>
      <c r="AT24" s="14"/>
      <c r="AU24" s="13"/>
    </row>
    <row r="25" spans="1:47" ht="31.5" customHeight="1">
      <c r="A25" s="2">
        <v>21</v>
      </c>
      <c r="B25" s="26">
        <v>24352069</v>
      </c>
      <c r="C25" s="25"/>
      <c r="D25" s="3">
        <v>45239</v>
      </c>
      <c r="E25" s="2"/>
      <c r="F25" s="4" t="s">
        <v>71</v>
      </c>
      <c r="G25" s="4" t="s">
        <v>85</v>
      </c>
      <c r="H25" s="4">
        <v>0</v>
      </c>
      <c r="I25" s="4">
        <v>1</v>
      </c>
      <c r="J25" s="4">
        <v>1</v>
      </c>
      <c r="K25" s="4">
        <v>0</v>
      </c>
      <c r="L25" s="4">
        <v>2</v>
      </c>
      <c r="M25" s="4">
        <v>4</v>
      </c>
      <c r="N25" s="36" t="s">
        <v>105</v>
      </c>
      <c r="O25" s="2"/>
      <c r="P25" s="2" t="s">
        <v>109</v>
      </c>
      <c r="Q25" s="3"/>
      <c r="R25" s="2"/>
      <c r="S25" s="15" t="str">
        <f>IF(AC25="D",設定用!$E$4,
IF(AC25=" ","",
IF(RIGHT(AF25,2)="EH",設定用!$E$1,
IF(RIGHT(AF25,2)="EI",設定用!$E$2,
IF(LEFT(AF25,2)="AF",設定用!$E$4,
IF(LEFT(AF25,2)="AG",設定用!$E$5,
IF(LEFT(AF25,2)="BF",設定用!$E$4,
IF(LEFT(AF25,2)="BG",設定用!$E$5,
IF(LEFT(AF25,2)="CF",設定用!$E$3,
IF(LEFT(AF25,2)="CG",設定用!$E$4,設定用!$E$6))))))))))</f>
        <v>No Match</v>
      </c>
      <c r="T25" s="7">
        <f t="shared" si="3"/>
        <v>45999</v>
      </c>
      <c r="U25" s="27" t="str">
        <f t="shared" si="4"/>
        <v>-</v>
      </c>
      <c r="V25" s="3"/>
      <c r="W25" s="3"/>
      <c r="X25" s="8" t="str">
        <f t="shared" ref="X25:X210" si="14">IF(W25="","",DATEDIF(D25,W25,"M"))</f>
        <v/>
      </c>
      <c r="Y25" s="3"/>
      <c r="Z25" s="4"/>
      <c r="AA25" s="2"/>
      <c r="AB25" s="4"/>
      <c r="AC25" s="2" t="str">
        <f t="shared" si="5"/>
        <v>C</v>
      </c>
      <c r="AD25" s="2" t="str">
        <f t="shared" si="6"/>
        <v xml:space="preserve"> </v>
      </c>
      <c r="AE25" s="5" t="str">
        <f t="shared" si="7"/>
        <v xml:space="preserve"> </v>
      </c>
      <c r="AF25" s="5" t="str">
        <f t="shared" si="8"/>
        <v xml:space="preserve">C  </v>
      </c>
      <c r="AG25" s="30">
        <f t="shared" si="9"/>
        <v>45239</v>
      </c>
      <c r="AH25" s="5" t="str">
        <f t="shared" si="10"/>
        <v/>
      </c>
      <c r="AI25" s="30" t="str">
        <f t="shared" si="11"/>
        <v/>
      </c>
      <c r="AJ25" s="31" t="str">
        <f t="shared" si="0"/>
        <v/>
      </c>
      <c r="AK25" s="32" t="str">
        <f t="shared" si="12"/>
        <v/>
      </c>
      <c r="AL25" s="31" t="str">
        <f t="shared" si="1"/>
        <v/>
      </c>
      <c r="AM25" s="31" t="str">
        <f t="shared" si="2"/>
        <v/>
      </c>
      <c r="AN25" s="12"/>
      <c r="AO25" s="13"/>
      <c r="AP25" s="12"/>
      <c r="AQ25" s="13"/>
      <c r="AR25" s="12"/>
      <c r="AS25" s="13"/>
      <c r="AT25" s="14"/>
      <c r="AU25" s="13"/>
    </row>
    <row r="26" spans="1:47" ht="31.5" customHeight="1">
      <c r="A26" s="2">
        <v>22</v>
      </c>
      <c r="B26" s="26">
        <v>24517125</v>
      </c>
      <c r="C26" s="25"/>
      <c r="D26" s="3">
        <v>45239</v>
      </c>
      <c r="E26" s="2"/>
      <c r="F26" s="4" t="s">
        <v>71</v>
      </c>
      <c r="G26" s="4" t="s">
        <v>79</v>
      </c>
      <c r="H26" s="4">
        <v>0</v>
      </c>
      <c r="I26" s="4">
        <v>0</v>
      </c>
      <c r="J26" s="4">
        <v>1</v>
      </c>
      <c r="K26" s="4">
        <v>0</v>
      </c>
      <c r="L26" s="4">
        <v>1</v>
      </c>
      <c r="M26" s="4">
        <v>2</v>
      </c>
      <c r="N26" s="36" t="s">
        <v>105</v>
      </c>
      <c r="O26" s="2"/>
      <c r="P26" s="2" t="s">
        <v>110</v>
      </c>
      <c r="Q26" s="3"/>
      <c r="R26" s="2"/>
      <c r="S26" s="15" t="str">
        <f>IF(AC26="D",設定用!$E$4,
IF(AC26=" ","",
IF(RIGHT(AF26,2)="EH",設定用!$E$1,
IF(RIGHT(AF26,2)="EI",設定用!$E$2,
IF(LEFT(AF26,2)="AF",設定用!$E$4,
IF(LEFT(AF26,2)="AG",設定用!$E$5,
IF(LEFT(AF26,2)="BF",設定用!$E$4,
IF(LEFT(AF26,2)="BG",設定用!$E$5,
IF(LEFT(AF26,2)="CF",設定用!$E$3,
IF(LEFT(AF26,2)="CG",設定用!$E$4,設定用!$E$6))))))))))</f>
        <v>No Match</v>
      </c>
      <c r="T26" s="7">
        <f t="shared" si="3"/>
        <v>45999</v>
      </c>
      <c r="U26" s="27" t="str">
        <f t="shared" si="4"/>
        <v>-</v>
      </c>
      <c r="V26" s="3"/>
      <c r="W26" s="3"/>
      <c r="X26" s="8" t="str">
        <f t="shared" si="14"/>
        <v/>
      </c>
      <c r="Y26" s="3"/>
      <c r="Z26" s="4"/>
      <c r="AA26" s="2"/>
      <c r="AB26" s="4"/>
      <c r="AC26" s="2" t="str">
        <f t="shared" si="5"/>
        <v>C</v>
      </c>
      <c r="AD26" s="2" t="str">
        <f t="shared" si="6"/>
        <v xml:space="preserve"> </v>
      </c>
      <c r="AE26" s="5" t="str">
        <f t="shared" si="7"/>
        <v xml:space="preserve"> </v>
      </c>
      <c r="AF26" s="5" t="str">
        <f t="shared" si="8"/>
        <v xml:space="preserve">C  </v>
      </c>
      <c r="AG26" s="30">
        <f t="shared" si="9"/>
        <v>45239</v>
      </c>
      <c r="AH26" s="5" t="str">
        <f t="shared" si="10"/>
        <v/>
      </c>
      <c r="AI26" s="30" t="str">
        <f t="shared" si="11"/>
        <v/>
      </c>
      <c r="AJ26" s="31" t="str">
        <f t="shared" si="0"/>
        <v/>
      </c>
      <c r="AK26" s="32" t="str">
        <f t="shared" si="12"/>
        <v/>
      </c>
      <c r="AL26" s="31" t="str">
        <f t="shared" si="1"/>
        <v/>
      </c>
      <c r="AM26" s="31" t="str">
        <f t="shared" si="2"/>
        <v/>
      </c>
      <c r="AN26" s="12"/>
      <c r="AO26" s="13"/>
      <c r="AP26" s="12"/>
      <c r="AQ26" s="13"/>
      <c r="AR26" s="12"/>
      <c r="AS26" s="13"/>
      <c r="AT26" s="14"/>
      <c r="AU26" s="13"/>
    </row>
    <row r="27" spans="1:47" ht="31.5" customHeight="1">
      <c r="A27" s="2">
        <v>23</v>
      </c>
      <c r="B27" s="26">
        <v>24354273</v>
      </c>
      <c r="C27" s="25"/>
      <c r="D27" s="3">
        <v>45242</v>
      </c>
      <c r="E27" s="2"/>
      <c r="F27" s="4" t="s">
        <v>71</v>
      </c>
      <c r="G27" s="4" t="s">
        <v>78</v>
      </c>
      <c r="H27" s="4">
        <v>0</v>
      </c>
      <c r="I27" s="4">
        <v>0</v>
      </c>
      <c r="J27" s="4">
        <v>1</v>
      </c>
      <c r="K27" s="4">
        <v>0</v>
      </c>
      <c r="L27" s="4">
        <v>1</v>
      </c>
      <c r="M27" s="4">
        <v>2</v>
      </c>
      <c r="N27" s="36" t="s">
        <v>105</v>
      </c>
      <c r="O27" s="2"/>
      <c r="P27" s="2" t="s">
        <v>109</v>
      </c>
      <c r="Q27" s="3"/>
      <c r="R27" s="2"/>
      <c r="S27" s="15" t="str">
        <f>IF(AC27="D",設定用!$E$4,
IF(AC27=" ","",
IF(RIGHT(AF27,2)="EH",設定用!$E$1,
IF(RIGHT(AF27,2)="EI",設定用!$E$2,
IF(LEFT(AF27,2)="AF",設定用!$E$4,
IF(LEFT(AF27,2)="AG",設定用!$E$5,
IF(LEFT(AF27,2)="BF",設定用!$E$4,
IF(LEFT(AF27,2)="BG",設定用!$E$5,
IF(LEFT(AF27,2)="CF",設定用!$E$3,
IF(LEFT(AF27,2)="CG",設定用!$E$4,設定用!$E$6))))))))))</f>
        <v>No Match</v>
      </c>
      <c r="T27" s="7">
        <f t="shared" si="3"/>
        <v>46002</v>
      </c>
      <c r="U27" s="27" t="str">
        <f t="shared" si="4"/>
        <v>-</v>
      </c>
      <c r="V27" s="3"/>
      <c r="W27" s="3"/>
      <c r="X27" s="8" t="str">
        <f t="shared" si="14"/>
        <v/>
      </c>
      <c r="Y27" s="3"/>
      <c r="Z27" s="4"/>
      <c r="AA27" s="2"/>
      <c r="AB27" s="4"/>
      <c r="AC27" s="2" t="str">
        <f t="shared" si="5"/>
        <v>C</v>
      </c>
      <c r="AD27" s="2" t="str">
        <f t="shared" si="6"/>
        <v xml:space="preserve"> </v>
      </c>
      <c r="AE27" s="5" t="str">
        <f t="shared" si="7"/>
        <v xml:space="preserve"> </v>
      </c>
      <c r="AF27" s="5" t="str">
        <f t="shared" si="8"/>
        <v xml:space="preserve">C  </v>
      </c>
      <c r="AG27" s="30">
        <f t="shared" si="9"/>
        <v>45242</v>
      </c>
      <c r="AH27" s="5" t="str">
        <f t="shared" si="10"/>
        <v/>
      </c>
      <c r="AI27" s="30" t="str">
        <f t="shared" si="11"/>
        <v/>
      </c>
      <c r="AJ27" s="31" t="str">
        <f t="shared" si="0"/>
        <v/>
      </c>
      <c r="AK27" s="32" t="str">
        <f t="shared" si="12"/>
        <v/>
      </c>
      <c r="AL27" s="31" t="str">
        <f t="shared" si="1"/>
        <v/>
      </c>
      <c r="AM27" s="31" t="str">
        <f t="shared" si="2"/>
        <v/>
      </c>
      <c r="AN27" s="12"/>
      <c r="AO27" s="13"/>
      <c r="AP27" s="12"/>
      <c r="AQ27" s="13"/>
      <c r="AR27" s="12"/>
      <c r="AS27" s="13"/>
      <c r="AT27" s="14"/>
      <c r="AU27" s="13"/>
    </row>
    <row r="28" spans="1:47" ht="31.5" customHeight="1">
      <c r="A28" s="2">
        <v>24</v>
      </c>
      <c r="B28" s="26">
        <v>24357540</v>
      </c>
      <c r="C28" s="25"/>
      <c r="D28" s="3">
        <v>45246</v>
      </c>
      <c r="E28" s="2"/>
      <c r="F28" s="4" t="s">
        <v>71</v>
      </c>
      <c r="G28" s="4"/>
      <c r="H28" s="4">
        <v>0</v>
      </c>
      <c r="I28" s="4">
        <v>1</v>
      </c>
      <c r="J28" s="4">
        <v>0</v>
      </c>
      <c r="K28" s="4">
        <v>0</v>
      </c>
      <c r="L28" s="4">
        <v>0</v>
      </c>
      <c r="M28" s="4">
        <v>1</v>
      </c>
      <c r="N28" s="37" t="s">
        <v>107</v>
      </c>
      <c r="O28" s="2"/>
      <c r="P28" s="2" t="s">
        <v>109</v>
      </c>
      <c r="Q28" s="3"/>
      <c r="R28" s="2"/>
      <c r="S28" s="15" t="str">
        <f>IF(AC28="D",設定用!$E$4,
IF(AC28=" ","",
IF(RIGHT(AF28,2)="EH",設定用!$E$1,
IF(RIGHT(AF28,2)="EI",設定用!$E$2,
IF(LEFT(AF28,2)="AF",設定用!$E$4,
IF(LEFT(AF28,2)="AG",設定用!$E$5,
IF(LEFT(AF28,2)="BF",設定用!$E$4,
IF(LEFT(AF28,2)="BG",設定用!$E$5,
IF(LEFT(AF28,2)="CF",設定用!$E$3,
IF(LEFT(AF28,2)="CG",設定用!$E$4,設定用!$E$6))))))))))</f>
        <v>No Match</v>
      </c>
      <c r="T28" s="7">
        <f t="shared" si="3"/>
        <v>46006</v>
      </c>
      <c r="U28" s="27" t="str">
        <f t="shared" si="4"/>
        <v>-</v>
      </c>
      <c r="V28" s="3"/>
      <c r="W28" s="3"/>
      <c r="X28" s="8" t="str">
        <f t="shared" si="14"/>
        <v/>
      </c>
      <c r="Y28" s="3"/>
      <c r="Z28" s="4"/>
      <c r="AA28" s="2"/>
      <c r="AB28" s="4"/>
      <c r="AC28" s="2" t="str">
        <f t="shared" si="5"/>
        <v>C</v>
      </c>
      <c r="AD28" s="2" t="str">
        <f t="shared" si="6"/>
        <v xml:space="preserve"> </v>
      </c>
      <c r="AE28" s="5" t="str">
        <f t="shared" si="7"/>
        <v xml:space="preserve"> </v>
      </c>
      <c r="AF28" s="5" t="str">
        <f t="shared" si="8"/>
        <v xml:space="preserve">C  </v>
      </c>
      <c r="AG28" s="30">
        <f t="shared" si="9"/>
        <v>45246</v>
      </c>
      <c r="AH28" s="5" t="str">
        <f t="shared" si="10"/>
        <v/>
      </c>
      <c r="AI28" s="30" t="str">
        <f t="shared" si="11"/>
        <v/>
      </c>
      <c r="AJ28" s="31" t="str">
        <f t="shared" si="0"/>
        <v/>
      </c>
      <c r="AK28" s="32" t="str">
        <f t="shared" si="12"/>
        <v/>
      </c>
      <c r="AL28" s="31" t="str">
        <f t="shared" si="1"/>
        <v/>
      </c>
      <c r="AM28" s="31" t="str">
        <f t="shared" si="2"/>
        <v/>
      </c>
      <c r="AN28" s="12"/>
      <c r="AO28" s="13"/>
      <c r="AP28" s="12"/>
      <c r="AQ28" s="13"/>
      <c r="AR28" s="12"/>
      <c r="AS28" s="13"/>
      <c r="AT28" s="14"/>
      <c r="AU28" s="13"/>
    </row>
    <row r="29" spans="1:47" ht="31.5" customHeight="1">
      <c r="A29" s="2">
        <v>25</v>
      </c>
      <c r="B29" s="26">
        <v>24358835</v>
      </c>
      <c r="C29" s="25"/>
      <c r="D29" s="3">
        <v>45247</v>
      </c>
      <c r="E29" s="2"/>
      <c r="F29" s="4" t="s">
        <v>71</v>
      </c>
      <c r="G29" s="4"/>
      <c r="H29" s="4">
        <v>0</v>
      </c>
      <c r="I29" s="4">
        <v>1</v>
      </c>
      <c r="J29" s="4">
        <v>0</v>
      </c>
      <c r="K29" s="4">
        <v>0</v>
      </c>
      <c r="L29" s="4">
        <v>0</v>
      </c>
      <c r="M29" s="4">
        <v>1</v>
      </c>
      <c r="N29" s="37" t="s">
        <v>107</v>
      </c>
      <c r="O29" s="2"/>
      <c r="P29" s="2" t="s">
        <v>109</v>
      </c>
      <c r="Q29" s="3"/>
      <c r="R29" s="2"/>
      <c r="S29" s="15" t="str">
        <f>IF(AC29="D",設定用!$E$4,
IF(AC29=" ","",
IF(RIGHT(AF29,2)="EH",設定用!$E$1,
IF(RIGHT(AF29,2)="EI",設定用!$E$2,
IF(LEFT(AF29,2)="AF",設定用!$E$4,
IF(LEFT(AF29,2)="AG",設定用!$E$5,
IF(LEFT(AF29,2)="BF",設定用!$E$4,
IF(LEFT(AF29,2)="BG",設定用!$E$5,
IF(LEFT(AF29,2)="CF",設定用!$E$3,
IF(LEFT(AF29,2)="CG",設定用!$E$4,設定用!$E$6))))))))))</f>
        <v>No Match</v>
      </c>
      <c r="T29" s="7">
        <f t="shared" si="3"/>
        <v>46007</v>
      </c>
      <c r="U29" s="27" t="str">
        <f t="shared" si="4"/>
        <v>-</v>
      </c>
      <c r="V29" s="3"/>
      <c r="W29" s="3"/>
      <c r="X29" s="8" t="str">
        <f t="shared" si="14"/>
        <v/>
      </c>
      <c r="Y29" s="3"/>
      <c r="Z29" s="4"/>
      <c r="AA29" s="2"/>
      <c r="AB29" s="4"/>
      <c r="AC29" s="2" t="str">
        <f t="shared" si="5"/>
        <v>C</v>
      </c>
      <c r="AD29" s="2" t="str">
        <f t="shared" si="6"/>
        <v xml:space="preserve"> </v>
      </c>
      <c r="AE29" s="5" t="str">
        <f t="shared" si="7"/>
        <v xml:space="preserve"> </v>
      </c>
      <c r="AF29" s="5" t="str">
        <f t="shared" si="8"/>
        <v xml:space="preserve">C  </v>
      </c>
      <c r="AG29" s="30">
        <f t="shared" si="9"/>
        <v>45247</v>
      </c>
      <c r="AH29" s="5" t="str">
        <f t="shared" si="10"/>
        <v/>
      </c>
      <c r="AI29" s="30" t="str">
        <f t="shared" si="11"/>
        <v/>
      </c>
      <c r="AJ29" s="31" t="str">
        <f t="shared" si="0"/>
        <v/>
      </c>
      <c r="AK29" s="32" t="str">
        <f t="shared" si="12"/>
        <v/>
      </c>
      <c r="AL29" s="31" t="str">
        <f t="shared" si="1"/>
        <v/>
      </c>
      <c r="AM29" s="31" t="str">
        <f t="shared" si="2"/>
        <v/>
      </c>
      <c r="AN29" s="12"/>
      <c r="AO29" s="13"/>
      <c r="AP29" s="12"/>
      <c r="AQ29" s="13"/>
      <c r="AR29" s="12"/>
      <c r="AS29" s="13"/>
      <c r="AT29" s="14"/>
      <c r="AU29" s="13"/>
    </row>
    <row r="30" spans="1:47" ht="31.5" customHeight="1">
      <c r="A30" s="2">
        <v>26</v>
      </c>
      <c r="B30" s="26">
        <v>24362365</v>
      </c>
      <c r="C30" s="25"/>
      <c r="D30" s="3">
        <v>45254</v>
      </c>
      <c r="E30" s="2"/>
      <c r="F30" s="4" t="s">
        <v>71</v>
      </c>
      <c r="G30" s="4"/>
      <c r="H30" s="4">
        <v>0</v>
      </c>
      <c r="I30" s="4">
        <v>1</v>
      </c>
      <c r="J30" s="4">
        <v>0</v>
      </c>
      <c r="K30" s="4">
        <v>0</v>
      </c>
      <c r="L30" s="4">
        <v>0</v>
      </c>
      <c r="M30" s="4">
        <v>1</v>
      </c>
      <c r="N30" s="37" t="s">
        <v>107</v>
      </c>
      <c r="O30" s="2"/>
      <c r="P30" s="2" t="s">
        <v>109</v>
      </c>
      <c r="Q30" s="3"/>
      <c r="R30" s="2"/>
      <c r="S30" s="15" t="str">
        <f>IF(AC30="D",設定用!$E$4,
IF(AC30=" ","",
IF(RIGHT(AF30,2)="EH",設定用!$E$1,
IF(RIGHT(AF30,2)="EI",設定用!$E$2,
IF(LEFT(AF30,2)="AF",設定用!$E$4,
IF(LEFT(AF30,2)="AG",設定用!$E$5,
IF(LEFT(AF30,2)="BF",設定用!$E$4,
IF(LEFT(AF30,2)="BG",設定用!$E$5,
IF(LEFT(AF30,2)="CF",設定用!$E$3,
IF(LEFT(AF30,2)="CG",設定用!$E$4,設定用!$E$6))))))))))</f>
        <v>No Match</v>
      </c>
      <c r="T30" s="7">
        <f t="shared" si="3"/>
        <v>46014</v>
      </c>
      <c r="U30" s="27" t="str">
        <f t="shared" si="4"/>
        <v>-</v>
      </c>
      <c r="V30" s="3"/>
      <c r="W30" s="3"/>
      <c r="X30" s="8" t="str">
        <f t="shared" si="14"/>
        <v/>
      </c>
      <c r="Y30" s="3"/>
      <c r="Z30" s="4"/>
      <c r="AA30" s="2"/>
      <c r="AB30" s="4"/>
      <c r="AC30" s="2" t="str">
        <f t="shared" si="5"/>
        <v>C</v>
      </c>
      <c r="AD30" s="2" t="str">
        <f t="shared" si="6"/>
        <v xml:space="preserve"> </v>
      </c>
      <c r="AE30" s="5" t="str">
        <f t="shared" si="7"/>
        <v xml:space="preserve"> </v>
      </c>
      <c r="AF30" s="5" t="str">
        <f t="shared" si="8"/>
        <v xml:space="preserve">C  </v>
      </c>
      <c r="AG30" s="30">
        <f t="shared" si="9"/>
        <v>45254</v>
      </c>
      <c r="AH30" s="5" t="str">
        <f t="shared" si="10"/>
        <v/>
      </c>
      <c r="AI30" s="30" t="str">
        <f t="shared" si="11"/>
        <v/>
      </c>
      <c r="AJ30" s="31" t="str">
        <f t="shared" si="0"/>
        <v/>
      </c>
      <c r="AK30" s="32" t="str">
        <f t="shared" si="12"/>
        <v/>
      </c>
      <c r="AL30" s="31" t="str">
        <f t="shared" si="1"/>
        <v/>
      </c>
      <c r="AM30" s="31" t="str">
        <f t="shared" si="2"/>
        <v/>
      </c>
      <c r="AN30" s="12"/>
      <c r="AO30" s="13"/>
      <c r="AP30" s="12"/>
      <c r="AQ30" s="13"/>
      <c r="AR30" s="12"/>
      <c r="AS30" s="13"/>
      <c r="AT30" s="14"/>
      <c r="AU30" s="13"/>
    </row>
    <row r="31" spans="1:47" ht="31.5" customHeight="1">
      <c r="A31" s="2">
        <v>27</v>
      </c>
      <c r="B31" s="26">
        <v>24363496</v>
      </c>
      <c r="C31" s="25"/>
      <c r="D31" s="3">
        <v>45254</v>
      </c>
      <c r="E31" s="2"/>
      <c r="F31" s="4" t="s">
        <v>71</v>
      </c>
      <c r="G31" s="4"/>
      <c r="H31" s="4">
        <v>0</v>
      </c>
      <c r="I31" s="4">
        <v>1</v>
      </c>
      <c r="J31" s="4">
        <v>0</v>
      </c>
      <c r="K31" s="4">
        <v>0</v>
      </c>
      <c r="L31" s="4">
        <v>0</v>
      </c>
      <c r="M31" s="4">
        <v>1</v>
      </c>
      <c r="N31" s="37" t="s">
        <v>107</v>
      </c>
      <c r="O31" s="2"/>
      <c r="P31" s="2" t="s">
        <v>109</v>
      </c>
      <c r="Q31" s="3"/>
      <c r="R31" s="2"/>
      <c r="S31" s="15" t="str">
        <f>IF(AC31="D",設定用!$E$4,
IF(AC31=" ","",
IF(RIGHT(AF31,2)="EH",設定用!$E$1,
IF(RIGHT(AF31,2)="EI",設定用!$E$2,
IF(LEFT(AF31,2)="AF",設定用!$E$4,
IF(LEFT(AF31,2)="AG",設定用!$E$5,
IF(LEFT(AF31,2)="BF",設定用!$E$4,
IF(LEFT(AF31,2)="BG",設定用!$E$5,
IF(LEFT(AF31,2)="CF",設定用!$E$3,
IF(LEFT(AF31,2)="CG",設定用!$E$4,設定用!$E$6))))))))))</f>
        <v>No Match</v>
      </c>
      <c r="T31" s="7">
        <f t="shared" si="3"/>
        <v>46014</v>
      </c>
      <c r="U31" s="27" t="str">
        <f t="shared" si="4"/>
        <v>-</v>
      </c>
      <c r="V31" s="3"/>
      <c r="W31" s="3"/>
      <c r="X31" s="8" t="str">
        <f t="shared" si="14"/>
        <v/>
      </c>
      <c r="Y31" s="3"/>
      <c r="Z31" s="4"/>
      <c r="AA31" s="2"/>
      <c r="AB31" s="4"/>
      <c r="AC31" s="2" t="str">
        <f t="shared" si="5"/>
        <v>C</v>
      </c>
      <c r="AD31" s="2" t="str">
        <f t="shared" si="6"/>
        <v xml:space="preserve"> </v>
      </c>
      <c r="AE31" s="5" t="str">
        <f t="shared" si="7"/>
        <v xml:space="preserve"> </v>
      </c>
      <c r="AF31" s="5" t="str">
        <f t="shared" si="8"/>
        <v xml:space="preserve">C  </v>
      </c>
      <c r="AG31" s="30">
        <f t="shared" si="9"/>
        <v>45254</v>
      </c>
      <c r="AH31" s="5" t="str">
        <f t="shared" si="10"/>
        <v/>
      </c>
      <c r="AI31" s="30" t="str">
        <f t="shared" si="11"/>
        <v/>
      </c>
      <c r="AJ31" s="31" t="str">
        <f t="shared" si="0"/>
        <v/>
      </c>
      <c r="AK31" s="32" t="str">
        <f t="shared" si="12"/>
        <v/>
      </c>
      <c r="AL31" s="31" t="str">
        <f t="shared" si="1"/>
        <v/>
      </c>
      <c r="AM31" s="31" t="str">
        <f t="shared" si="2"/>
        <v/>
      </c>
      <c r="AN31" s="12"/>
      <c r="AO31" s="13"/>
      <c r="AP31" s="12"/>
      <c r="AQ31" s="13"/>
      <c r="AR31" s="12"/>
      <c r="AS31" s="13"/>
      <c r="AT31" s="14"/>
      <c r="AU31" s="13"/>
    </row>
    <row r="32" spans="1:47" ht="31.5" customHeight="1">
      <c r="A32" s="2">
        <v>28</v>
      </c>
      <c r="B32" s="26">
        <v>24363819</v>
      </c>
      <c r="C32" s="25"/>
      <c r="D32" s="3">
        <v>45256</v>
      </c>
      <c r="E32" s="2"/>
      <c r="F32" s="4" t="s">
        <v>71</v>
      </c>
      <c r="G32" s="4"/>
      <c r="H32" s="4">
        <v>0</v>
      </c>
      <c r="I32" s="4">
        <v>1</v>
      </c>
      <c r="J32" s="4">
        <v>0</v>
      </c>
      <c r="K32" s="4">
        <v>0</v>
      </c>
      <c r="L32" s="4">
        <v>0</v>
      </c>
      <c r="M32" s="4">
        <v>1</v>
      </c>
      <c r="N32" s="37" t="s">
        <v>107</v>
      </c>
      <c r="O32" s="2"/>
      <c r="P32" s="2" t="s">
        <v>109</v>
      </c>
      <c r="Q32" s="3"/>
      <c r="R32" s="2"/>
      <c r="S32" s="15" t="str">
        <f>IF(AC32="D",設定用!$E$4,
IF(AC32=" ","",
IF(RIGHT(AF32,2)="EH",設定用!$E$1,
IF(RIGHT(AF32,2)="EI",設定用!$E$2,
IF(LEFT(AF32,2)="AF",設定用!$E$4,
IF(LEFT(AF32,2)="AG",設定用!$E$5,
IF(LEFT(AF32,2)="BF",設定用!$E$4,
IF(LEFT(AF32,2)="BG",設定用!$E$5,
IF(LEFT(AF32,2)="CF",設定用!$E$3,
IF(LEFT(AF32,2)="CG",設定用!$E$4,設定用!$E$6))))))))))</f>
        <v>No Match</v>
      </c>
      <c r="T32" s="7">
        <f t="shared" si="3"/>
        <v>46016</v>
      </c>
      <c r="U32" s="27" t="str">
        <f t="shared" si="4"/>
        <v>-</v>
      </c>
      <c r="V32" s="3"/>
      <c r="W32" s="3"/>
      <c r="X32" s="8" t="str">
        <f t="shared" si="14"/>
        <v/>
      </c>
      <c r="Y32" s="3"/>
      <c r="Z32" s="4"/>
      <c r="AA32" s="2"/>
      <c r="AB32" s="4"/>
      <c r="AC32" s="2" t="str">
        <f t="shared" si="5"/>
        <v>C</v>
      </c>
      <c r="AD32" s="2" t="str">
        <f t="shared" si="6"/>
        <v xml:space="preserve"> </v>
      </c>
      <c r="AE32" s="5" t="str">
        <f t="shared" si="7"/>
        <v xml:space="preserve"> </v>
      </c>
      <c r="AF32" s="5" t="str">
        <f t="shared" si="8"/>
        <v xml:space="preserve">C  </v>
      </c>
      <c r="AG32" s="30">
        <f t="shared" si="9"/>
        <v>45256</v>
      </c>
      <c r="AH32" s="5" t="str">
        <f t="shared" si="10"/>
        <v/>
      </c>
      <c r="AI32" s="30" t="str">
        <f t="shared" si="11"/>
        <v/>
      </c>
      <c r="AJ32" s="31" t="str">
        <f t="shared" si="0"/>
        <v/>
      </c>
      <c r="AK32" s="32" t="str">
        <f t="shared" si="12"/>
        <v/>
      </c>
      <c r="AL32" s="31" t="str">
        <f t="shared" si="1"/>
        <v/>
      </c>
      <c r="AM32" s="31" t="str">
        <f t="shared" si="2"/>
        <v/>
      </c>
      <c r="AN32" s="12"/>
      <c r="AO32" s="13"/>
      <c r="AP32" s="12"/>
      <c r="AQ32" s="13"/>
      <c r="AR32" s="12"/>
      <c r="AS32" s="13"/>
      <c r="AT32" s="14"/>
      <c r="AU32" s="13"/>
    </row>
    <row r="33" spans="1:47" ht="31.5" customHeight="1">
      <c r="A33" s="2">
        <v>29</v>
      </c>
      <c r="B33" s="26">
        <v>24364512</v>
      </c>
      <c r="C33" s="25"/>
      <c r="D33" s="3">
        <v>45257</v>
      </c>
      <c r="E33" s="2"/>
      <c r="F33" s="4" t="s">
        <v>71</v>
      </c>
      <c r="G33" s="4"/>
      <c r="H33" s="4">
        <v>0</v>
      </c>
      <c r="I33" s="4">
        <v>1</v>
      </c>
      <c r="J33" s="4">
        <v>0</v>
      </c>
      <c r="K33" s="4">
        <v>0</v>
      </c>
      <c r="L33" s="4">
        <v>0</v>
      </c>
      <c r="M33" s="4">
        <v>1</v>
      </c>
      <c r="N33" s="37" t="s">
        <v>107</v>
      </c>
      <c r="O33" s="2"/>
      <c r="P33" s="2" t="s">
        <v>109</v>
      </c>
      <c r="Q33" s="3"/>
      <c r="R33" s="2"/>
      <c r="S33" s="15" t="str">
        <f>IF(AC33="D",設定用!$E$4,
IF(AC33=" ","",
IF(RIGHT(AF33,2)="EH",設定用!$E$1,
IF(RIGHT(AF33,2)="EI",設定用!$E$2,
IF(LEFT(AF33,2)="AF",設定用!$E$4,
IF(LEFT(AF33,2)="AG",設定用!$E$5,
IF(LEFT(AF33,2)="BF",設定用!$E$4,
IF(LEFT(AF33,2)="BG",設定用!$E$5,
IF(LEFT(AF33,2)="CF",設定用!$E$3,
IF(LEFT(AF33,2)="CG",設定用!$E$4,設定用!$E$6))))))))))</f>
        <v>No Match</v>
      </c>
      <c r="T33" s="7">
        <f t="shared" si="3"/>
        <v>46017</v>
      </c>
      <c r="U33" s="27" t="str">
        <f t="shared" si="4"/>
        <v>-</v>
      </c>
      <c r="V33" s="3"/>
      <c r="W33" s="3"/>
      <c r="X33" s="8" t="str">
        <f t="shared" si="14"/>
        <v/>
      </c>
      <c r="Y33" s="3"/>
      <c r="Z33" s="4"/>
      <c r="AA33" s="2"/>
      <c r="AB33" s="4"/>
      <c r="AC33" s="2" t="str">
        <f t="shared" si="5"/>
        <v>C</v>
      </c>
      <c r="AD33" s="2" t="str">
        <f t="shared" si="6"/>
        <v xml:space="preserve"> </v>
      </c>
      <c r="AE33" s="5" t="str">
        <f t="shared" si="7"/>
        <v xml:space="preserve"> </v>
      </c>
      <c r="AF33" s="5" t="str">
        <f t="shared" si="8"/>
        <v xml:space="preserve">C  </v>
      </c>
      <c r="AG33" s="30">
        <f t="shared" si="9"/>
        <v>45257</v>
      </c>
      <c r="AH33" s="5" t="str">
        <f t="shared" si="10"/>
        <v/>
      </c>
      <c r="AI33" s="30" t="str">
        <f t="shared" si="11"/>
        <v/>
      </c>
      <c r="AJ33" s="31" t="str">
        <f t="shared" si="0"/>
        <v/>
      </c>
      <c r="AK33" s="32" t="str">
        <f t="shared" si="12"/>
        <v/>
      </c>
      <c r="AL33" s="31" t="str">
        <f t="shared" si="1"/>
        <v/>
      </c>
      <c r="AM33" s="31" t="str">
        <f t="shared" si="2"/>
        <v/>
      </c>
      <c r="AN33" s="12"/>
      <c r="AO33" s="13"/>
      <c r="AP33" s="12"/>
      <c r="AQ33" s="13"/>
      <c r="AR33" s="12"/>
      <c r="AS33" s="13"/>
      <c r="AT33" s="14"/>
      <c r="AU33" s="13"/>
    </row>
    <row r="34" spans="1:47" ht="31.5" customHeight="1">
      <c r="A34" s="2">
        <v>30</v>
      </c>
      <c r="B34" s="26">
        <v>24364528</v>
      </c>
      <c r="C34" s="25"/>
      <c r="D34" s="3">
        <v>45257</v>
      </c>
      <c r="E34" s="2"/>
      <c r="F34" s="4" t="s">
        <v>71</v>
      </c>
      <c r="G34" s="4"/>
      <c r="H34" s="4">
        <v>0</v>
      </c>
      <c r="I34" s="4">
        <v>1</v>
      </c>
      <c r="J34" s="4">
        <v>0</v>
      </c>
      <c r="K34" s="4">
        <v>0</v>
      </c>
      <c r="L34" s="4">
        <v>0</v>
      </c>
      <c r="M34" s="4">
        <v>1</v>
      </c>
      <c r="N34" s="37" t="s">
        <v>107</v>
      </c>
      <c r="O34" s="2"/>
      <c r="P34" s="2" t="s">
        <v>109</v>
      </c>
      <c r="Q34" s="3"/>
      <c r="R34" s="2"/>
      <c r="S34" s="15" t="str">
        <f>IF(AC34="D",設定用!$E$4,
IF(AC34=" ","",
IF(RIGHT(AF34,2)="EH",設定用!$E$1,
IF(RIGHT(AF34,2)="EI",設定用!$E$2,
IF(LEFT(AF34,2)="AF",設定用!$E$4,
IF(LEFT(AF34,2)="AG",設定用!$E$5,
IF(LEFT(AF34,2)="BF",設定用!$E$4,
IF(LEFT(AF34,2)="BG",設定用!$E$5,
IF(LEFT(AF34,2)="CF",設定用!$E$3,
IF(LEFT(AF34,2)="CG",設定用!$E$4,設定用!$E$6))))))))))</f>
        <v>No Match</v>
      </c>
      <c r="T34" s="7">
        <f t="shared" si="3"/>
        <v>46017</v>
      </c>
      <c r="U34" s="27" t="str">
        <f t="shared" si="4"/>
        <v>-</v>
      </c>
      <c r="V34" s="3"/>
      <c r="W34" s="3"/>
      <c r="X34" s="8" t="str">
        <f t="shared" si="14"/>
        <v/>
      </c>
      <c r="Y34" s="3"/>
      <c r="Z34" s="4"/>
      <c r="AA34" s="2"/>
      <c r="AB34" s="4"/>
      <c r="AC34" s="2" t="str">
        <f t="shared" si="5"/>
        <v>C</v>
      </c>
      <c r="AD34" s="2" t="str">
        <f t="shared" si="6"/>
        <v xml:space="preserve"> </v>
      </c>
      <c r="AE34" s="5" t="str">
        <f t="shared" si="7"/>
        <v xml:space="preserve"> </v>
      </c>
      <c r="AF34" s="5" t="str">
        <f t="shared" si="8"/>
        <v xml:space="preserve">C  </v>
      </c>
      <c r="AG34" s="30">
        <f t="shared" si="9"/>
        <v>45257</v>
      </c>
      <c r="AH34" s="5" t="str">
        <f t="shared" si="10"/>
        <v/>
      </c>
      <c r="AI34" s="30" t="str">
        <f t="shared" si="11"/>
        <v/>
      </c>
      <c r="AJ34" s="31" t="str">
        <f t="shared" si="0"/>
        <v/>
      </c>
      <c r="AK34" s="32" t="str">
        <f t="shared" si="12"/>
        <v/>
      </c>
      <c r="AL34" s="31" t="str">
        <f t="shared" si="1"/>
        <v/>
      </c>
      <c r="AM34" s="31" t="str">
        <f t="shared" si="2"/>
        <v/>
      </c>
      <c r="AN34" s="12"/>
      <c r="AO34" s="13"/>
      <c r="AP34" s="12"/>
      <c r="AQ34" s="13"/>
      <c r="AR34" s="12"/>
      <c r="AS34" s="13"/>
      <c r="AT34" s="14"/>
      <c r="AU34" s="13"/>
    </row>
    <row r="35" spans="1:47" ht="31.5" customHeight="1">
      <c r="A35" s="2">
        <v>31</v>
      </c>
      <c r="B35" s="26">
        <v>24366202</v>
      </c>
      <c r="C35" s="25"/>
      <c r="D35" s="3">
        <v>45257</v>
      </c>
      <c r="E35" s="2"/>
      <c r="F35" s="4" t="s">
        <v>71</v>
      </c>
      <c r="G35" s="4" t="s">
        <v>78</v>
      </c>
      <c r="H35" s="4">
        <v>0</v>
      </c>
      <c r="I35" s="4">
        <v>0</v>
      </c>
      <c r="J35" s="4">
        <v>1</v>
      </c>
      <c r="K35" s="4">
        <v>0</v>
      </c>
      <c r="L35" s="4">
        <v>2</v>
      </c>
      <c r="M35" s="4">
        <v>3</v>
      </c>
      <c r="N35" s="36" t="s">
        <v>105</v>
      </c>
      <c r="O35" s="2"/>
      <c r="P35" s="2" t="s">
        <v>109</v>
      </c>
      <c r="Q35" s="3"/>
      <c r="R35" s="2"/>
      <c r="S35" s="15" t="str">
        <f>IF(AC35="D",設定用!$E$4,
IF(AC35=" ","",
IF(RIGHT(AF35,2)="EH",設定用!$E$1,
IF(RIGHT(AF35,2)="EI",設定用!$E$2,
IF(LEFT(AF35,2)="AF",設定用!$E$4,
IF(LEFT(AF35,2)="AG",設定用!$E$5,
IF(LEFT(AF35,2)="BF",設定用!$E$4,
IF(LEFT(AF35,2)="BG",設定用!$E$5,
IF(LEFT(AF35,2)="CF",設定用!$E$3,
IF(LEFT(AF35,2)="CG",設定用!$E$4,設定用!$E$6))))))))))</f>
        <v>No Match</v>
      </c>
      <c r="T35" s="7">
        <f t="shared" si="3"/>
        <v>46017</v>
      </c>
      <c r="U35" s="27" t="str">
        <f t="shared" si="4"/>
        <v>-</v>
      </c>
      <c r="V35" s="3"/>
      <c r="W35" s="3"/>
      <c r="X35" s="8" t="str">
        <f t="shared" si="14"/>
        <v/>
      </c>
      <c r="Y35" s="3"/>
      <c r="Z35" s="4"/>
      <c r="AA35" s="2"/>
      <c r="AB35" s="4"/>
      <c r="AC35" s="2" t="str">
        <f t="shared" si="5"/>
        <v>C</v>
      </c>
      <c r="AD35" s="2" t="str">
        <f t="shared" si="6"/>
        <v xml:space="preserve"> </v>
      </c>
      <c r="AE35" s="5" t="str">
        <f t="shared" si="7"/>
        <v xml:space="preserve"> </v>
      </c>
      <c r="AF35" s="5" t="str">
        <f t="shared" si="8"/>
        <v xml:space="preserve">C  </v>
      </c>
      <c r="AG35" s="30">
        <f t="shared" si="9"/>
        <v>45257</v>
      </c>
      <c r="AH35" s="5" t="str">
        <f t="shared" si="10"/>
        <v/>
      </c>
      <c r="AI35" s="30" t="str">
        <f t="shared" si="11"/>
        <v/>
      </c>
      <c r="AJ35" s="31" t="str">
        <f t="shared" si="0"/>
        <v/>
      </c>
      <c r="AK35" s="32" t="str">
        <f t="shared" si="12"/>
        <v/>
      </c>
      <c r="AL35" s="31" t="str">
        <f t="shared" si="1"/>
        <v/>
      </c>
      <c r="AM35" s="31" t="str">
        <f t="shared" si="2"/>
        <v/>
      </c>
      <c r="AN35" s="12"/>
      <c r="AO35" s="13"/>
      <c r="AP35" s="12"/>
      <c r="AQ35" s="13"/>
      <c r="AR35" s="12"/>
      <c r="AS35" s="13"/>
      <c r="AT35" s="14"/>
      <c r="AU35" s="13"/>
    </row>
    <row r="36" spans="1:47" ht="31.5" customHeight="1">
      <c r="A36" s="2">
        <v>32</v>
      </c>
      <c r="B36" s="26">
        <v>24369055</v>
      </c>
      <c r="C36" s="25"/>
      <c r="D36" s="3">
        <v>45263</v>
      </c>
      <c r="E36" s="2"/>
      <c r="F36" s="4" t="s">
        <v>71</v>
      </c>
      <c r="G36" s="4"/>
      <c r="H36" s="4">
        <v>0</v>
      </c>
      <c r="I36" s="4">
        <v>1</v>
      </c>
      <c r="J36" s="4">
        <v>0</v>
      </c>
      <c r="K36" s="4">
        <v>0</v>
      </c>
      <c r="L36" s="4">
        <v>0</v>
      </c>
      <c r="M36" s="4">
        <v>1</v>
      </c>
      <c r="N36" s="37" t="s">
        <v>107</v>
      </c>
      <c r="O36" s="2"/>
      <c r="P36" s="2" t="s">
        <v>109</v>
      </c>
      <c r="Q36" s="3"/>
      <c r="R36" s="2"/>
      <c r="S36" s="15" t="str">
        <f>IF(AC36="D",設定用!$E$4,
IF(AC36=" ","",
IF(RIGHT(AF36,2)="EH",設定用!$E$1,
IF(RIGHT(AF36,2)="EI",設定用!$E$2,
IF(LEFT(AF36,2)="AF",設定用!$E$4,
IF(LEFT(AF36,2)="AG",設定用!$E$5,
IF(LEFT(AF36,2)="BF",設定用!$E$4,
IF(LEFT(AF36,2)="BG",設定用!$E$5,
IF(LEFT(AF36,2)="CF",設定用!$E$3,
IF(LEFT(AF36,2)="CG",設定用!$E$4,設定用!$E$6))))))))))</f>
        <v>No Match</v>
      </c>
      <c r="T36" s="7">
        <f t="shared" si="3"/>
        <v>46024</v>
      </c>
      <c r="U36" s="27" t="str">
        <f t="shared" si="4"/>
        <v>-</v>
      </c>
      <c r="V36" s="3"/>
      <c r="W36" s="3"/>
      <c r="X36" s="8" t="str">
        <f t="shared" si="14"/>
        <v/>
      </c>
      <c r="Y36" s="3"/>
      <c r="Z36" s="4"/>
      <c r="AA36" s="2"/>
      <c r="AB36" s="4"/>
      <c r="AC36" s="2" t="str">
        <f t="shared" si="5"/>
        <v>C</v>
      </c>
      <c r="AD36" s="2" t="str">
        <f t="shared" si="6"/>
        <v xml:space="preserve"> </v>
      </c>
      <c r="AE36" s="5" t="str">
        <f t="shared" si="7"/>
        <v xml:space="preserve"> </v>
      </c>
      <c r="AF36" s="5" t="str">
        <f t="shared" si="8"/>
        <v xml:space="preserve">C  </v>
      </c>
      <c r="AG36" s="30">
        <f t="shared" si="9"/>
        <v>45263</v>
      </c>
      <c r="AH36" s="5" t="str">
        <f t="shared" si="10"/>
        <v/>
      </c>
      <c r="AI36" s="30" t="str">
        <f t="shared" si="11"/>
        <v/>
      </c>
      <c r="AJ36" s="31" t="str">
        <f t="shared" si="0"/>
        <v/>
      </c>
      <c r="AK36" s="32" t="str">
        <f t="shared" si="12"/>
        <v/>
      </c>
      <c r="AL36" s="31" t="str">
        <f t="shared" si="1"/>
        <v/>
      </c>
      <c r="AM36" s="31" t="str">
        <f t="shared" si="2"/>
        <v/>
      </c>
      <c r="AN36" s="12"/>
      <c r="AO36" s="13"/>
      <c r="AP36" s="12"/>
      <c r="AQ36" s="13"/>
      <c r="AR36" s="12"/>
      <c r="AS36" s="13"/>
      <c r="AT36" s="14"/>
      <c r="AU36" s="13"/>
    </row>
    <row r="37" spans="1:47" ht="31.5" customHeight="1">
      <c r="A37" s="2">
        <v>33</v>
      </c>
      <c r="B37" s="26">
        <v>24370212</v>
      </c>
      <c r="C37" s="25"/>
      <c r="D37" s="3">
        <v>45264</v>
      </c>
      <c r="E37" s="2"/>
      <c r="F37" s="4" t="s">
        <v>71</v>
      </c>
      <c r="G37" s="4" t="s">
        <v>86</v>
      </c>
      <c r="H37" s="4">
        <v>0</v>
      </c>
      <c r="I37" s="4">
        <v>0</v>
      </c>
      <c r="J37" s="4">
        <v>3</v>
      </c>
      <c r="K37" s="4">
        <v>0</v>
      </c>
      <c r="L37" s="4">
        <v>1</v>
      </c>
      <c r="M37" s="4">
        <v>4</v>
      </c>
      <c r="N37" s="36" t="s">
        <v>105</v>
      </c>
      <c r="O37" s="2"/>
      <c r="P37" s="2" t="s">
        <v>109</v>
      </c>
      <c r="Q37" s="3"/>
      <c r="R37" s="2"/>
      <c r="S37" s="15" t="str">
        <f>IF(AC37="D",設定用!$E$4,
IF(AC37=" ","",
IF(RIGHT(AF37,2)="EH",設定用!$E$1,
IF(RIGHT(AF37,2)="EI",設定用!$E$2,
IF(LEFT(AF37,2)="AF",設定用!$E$4,
IF(LEFT(AF37,2)="AG",設定用!$E$5,
IF(LEFT(AF37,2)="BF",設定用!$E$4,
IF(LEFT(AF37,2)="BG",設定用!$E$5,
IF(LEFT(AF37,2)="CF",設定用!$E$3,
IF(LEFT(AF37,2)="CG",設定用!$E$4,設定用!$E$6))))))))))</f>
        <v>No Match</v>
      </c>
      <c r="T37" s="7">
        <f t="shared" si="3"/>
        <v>46025</v>
      </c>
      <c r="U37" s="27" t="str">
        <f t="shared" si="4"/>
        <v>-</v>
      </c>
      <c r="V37" s="3"/>
      <c r="W37" s="3"/>
      <c r="X37" s="8" t="str">
        <f t="shared" si="14"/>
        <v/>
      </c>
      <c r="Y37" s="3"/>
      <c r="Z37" s="4"/>
      <c r="AA37" s="2"/>
      <c r="AB37" s="4"/>
      <c r="AC37" s="2" t="str">
        <f t="shared" si="5"/>
        <v>C</v>
      </c>
      <c r="AD37" s="2" t="str">
        <f t="shared" si="6"/>
        <v xml:space="preserve"> </v>
      </c>
      <c r="AE37" s="5" t="str">
        <f t="shared" si="7"/>
        <v xml:space="preserve"> </v>
      </c>
      <c r="AF37" s="5" t="str">
        <f t="shared" si="8"/>
        <v xml:space="preserve">C  </v>
      </c>
      <c r="AG37" s="30">
        <f t="shared" si="9"/>
        <v>45264</v>
      </c>
      <c r="AH37" s="5" t="str">
        <f t="shared" si="10"/>
        <v/>
      </c>
      <c r="AI37" s="30" t="str">
        <f t="shared" si="11"/>
        <v/>
      </c>
      <c r="AJ37" s="31" t="str">
        <f t="shared" ref="AJ37:AJ210" si="15">IF(OR(AH37="B",AH37=""),"",IF(OR(AH37="A",AH37="C",AH37="G",AH37="F"),T37,$P$2-1))</f>
        <v/>
      </c>
      <c r="AK37" s="32" t="str">
        <f t="shared" si="12"/>
        <v/>
      </c>
      <c r="AL37" s="31" t="str">
        <f t="shared" ref="AL37:AL210" si="16">IF(OR(AK37="B",AK37=""),"",IF(AK37="C",$Q$3+1,AG37))</f>
        <v/>
      </c>
      <c r="AM37" s="31" t="str">
        <f t="shared" ref="AM37:AM210" si="17">IF(OR(AK37="B",AK37=""),"",IF(OR(AK37="A",AK37="C",AK37="G",AK37="F"),T37,$Q$2-1))</f>
        <v/>
      </c>
      <c r="AN37" s="12"/>
      <c r="AO37" s="13"/>
      <c r="AP37" s="12"/>
      <c r="AQ37" s="13"/>
      <c r="AR37" s="12"/>
      <c r="AS37" s="13"/>
      <c r="AT37" s="14"/>
      <c r="AU37" s="13"/>
    </row>
    <row r="38" spans="1:47" ht="31.5" customHeight="1">
      <c r="A38" s="2">
        <v>34</v>
      </c>
      <c r="B38" s="26">
        <v>24373446</v>
      </c>
      <c r="C38" s="25"/>
      <c r="D38" s="3">
        <v>45268</v>
      </c>
      <c r="E38" s="2"/>
      <c r="F38" s="4" t="s">
        <v>71</v>
      </c>
      <c r="G38" s="4" t="s">
        <v>77</v>
      </c>
      <c r="H38" s="4">
        <v>0</v>
      </c>
      <c r="I38" s="4">
        <v>1</v>
      </c>
      <c r="J38" s="4">
        <v>1</v>
      </c>
      <c r="K38" s="4">
        <v>0</v>
      </c>
      <c r="L38" s="4">
        <v>0</v>
      </c>
      <c r="M38" s="4">
        <v>2</v>
      </c>
      <c r="N38" s="37" t="s">
        <v>107</v>
      </c>
      <c r="O38" s="2"/>
      <c r="P38" s="2" t="s">
        <v>109</v>
      </c>
      <c r="Q38" s="3"/>
      <c r="R38" s="2"/>
      <c r="S38" s="15" t="str">
        <f>IF(AC38="D",設定用!$E$4,
IF(AC38=" ","",
IF(RIGHT(AF38,2)="EH",設定用!$E$1,
IF(RIGHT(AF38,2)="EI",設定用!$E$2,
IF(LEFT(AF38,2)="AF",設定用!$E$4,
IF(LEFT(AF38,2)="AG",設定用!$E$5,
IF(LEFT(AF38,2)="BF",設定用!$E$4,
IF(LEFT(AF38,2)="BG",設定用!$E$5,
IF(LEFT(AF38,2)="CF",設定用!$E$3,
IF(LEFT(AF38,2)="CG",設定用!$E$4,設定用!$E$6))))))))))</f>
        <v>No Match</v>
      </c>
      <c r="T38" s="7">
        <f t="shared" si="3"/>
        <v>46029</v>
      </c>
      <c r="U38" s="27" t="str">
        <f t="shared" si="4"/>
        <v>-</v>
      </c>
      <c r="V38" s="3"/>
      <c r="W38" s="3"/>
      <c r="X38" s="8" t="str">
        <f t="shared" si="14"/>
        <v/>
      </c>
      <c r="Y38" s="3"/>
      <c r="Z38" s="4"/>
      <c r="AA38" s="2"/>
      <c r="AB38" s="4"/>
      <c r="AC38" s="2" t="str">
        <f t="shared" si="5"/>
        <v>C</v>
      </c>
      <c r="AD38" s="2" t="str">
        <f t="shared" si="6"/>
        <v xml:space="preserve"> </v>
      </c>
      <c r="AE38" s="5" t="str">
        <f t="shared" si="7"/>
        <v xml:space="preserve"> </v>
      </c>
      <c r="AF38" s="5" t="str">
        <f t="shared" si="8"/>
        <v xml:space="preserve">C  </v>
      </c>
      <c r="AG38" s="30">
        <f t="shared" si="9"/>
        <v>45268</v>
      </c>
      <c r="AH38" s="5" t="str">
        <f t="shared" si="10"/>
        <v/>
      </c>
      <c r="AI38" s="30" t="str">
        <f t="shared" si="11"/>
        <v/>
      </c>
      <c r="AJ38" s="31" t="str">
        <f t="shared" si="15"/>
        <v/>
      </c>
      <c r="AK38" s="32" t="str">
        <f t="shared" si="12"/>
        <v/>
      </c>
      <c r="AL38" s="31" t="str">
        <f t="shared" si="16"/>
        <v/>
      </c>
      <c r="AM38" s="31" t="str">
        <f t="shared" si="17"/>
        <v/>
      </c>
      <c r="AN38" s="12"/>
      <c r="AO38" s="13"/>
      <c r="AP38" s="12"/>
      <c r="AQ38" s="13"/>
      <c r="AR38" s="12"/>
      <c r="AS38" s="13"/>
      <c r="AT38" s="14"/>
      <c r="AU38" s="13"/>
    </row>
    <row r="39" spans="1:47" ht="31.5" customHeight="1">
      <c r="A39" s="2">
        <v>35</v>
      </c>
      <c r="B39" s="26">
        <v>24377134</v>
      </c>
      <c r="C39" s="25"/>
      <c r="D39" s="3">
        <v>45273</v>
      </c>
      <c r="E39" s="2"/>
      <c r="F39" s="4" t="s">
        <v>71</v>
      </c>
      <c r="G39" s="4" t="s">
        <v>87</v>
      </c>
      <c r="H39" s="4">
        <v>0</v>
      </c>
      <c r="I39" s="4">
        <v>1</v>
      </c>
      <c r="J39" s="4">
        <v>0</v>
      </c>
      <c r="K39" s="4">
        <v>0</v>
      </c>
      <c r="L39" s="4">
        <v>0</v>
      </c>
      <c r="M39" s="4">
        <v>1</v>
      </c>
      <c r="N39" s="37" t="s">
        <v>107</v>
      </c>
      <c r="O39" s="2"/>
      <c r="P39" s="2" t="s">
        <v>109</v>
      </c>
      <c r="Q39" s="3"/>
      <c r="R39" s="2"/>
      <c r="S39" s="15" t="str">
        <f>IF(AC39="D",設定用!$E$4,
IF(AC39=" ","",
IF(RIGHT(AF39,2)="EH",設定用!$E$1,
IF(RIGHT(AF39,2)="EI",設定用!$E$2,
IF(LEFT(AF39,2)="AF",設定用!$E$4,
IF(LEFT(AF39,2)="AG",設定用!$E$5,
IF(LEFT(AF39,2)="BF",設定用!$E$4,
IF(LEFT(AF39,2)="BG",設定用!$E$5,
IF(LEFT(AF39,2)="CF",設定用!$E$3,
IF(LEFT(AF39,2)="CG",設定用!$E$4,設定用!$E$6))))))))))</f>
        <v>No Match</v>
      </c>
      <c r="T39" s="7">
        <f t="shared" si="3"/>
        <v>46034</v>
      </c>
      <c r="U39" s="27" t="str">
        <f t="shared" si="4"/>
        <v>-</v>
      </c>
      <c r="V39" s="3"/>
      <c r="W39" s="3"/>
      <c r="X39" s="8" t="str">
        <f t="shared" si="14"/>
        <v/>
      </c>
      <c r="Y39" s="3"/>
      <c r="Z39" s="4"/>
      <c r="AA39" s="2"/>
      <c r="AB39" s="4"/>
      <c r="AC39" s="2" t="str">
        <f t="shared" si="5"/>
        <v>C</v>
      </c>
      <c r="AD39" s="2" t="str">
        <f t="shared" si="6"/>
        <v xml:space="preserve"> </v>
      </c>
      <c r="AE39" s="5" t="str">
        <f t="shared" si="7"/>
        <v xml:space="preserve"> </v>
      </c>
      <c r="AF39" s="5" t="str">
        <f t="shared" si="8"/>
        <v xml:space="preserve">C  </v>
      </c>
      <c r="AG39" s="30">
        <f t="shared" si="9"/>
        <v>45273</v>
      </c>
      <c r="AH39" s="5" t="str">
        <f t="shared" si="10"/>
        <v/>
      </c>
      <c r="AI39" s="30" t="str">
        <f t="shared" si="11"/>
        <v/>
      </c>
      <c r="AJ39" s="31" t="str">
        <f t="shared" si="15"/>
        <v/>
      </c>
      <c r="AK39" s="32" t="str">
        <f t="shared" si="12"/>
        <v/>
      </c>
      <c r="AL39" s="31" t="str">
        <f t="shared" si="16"/>
        <v/>
      </c>
      <c r="AM39" s="31" t="str">
        <f t="shared" si="17"/>
        <v/>
      </c>
      <c r="AN39" s="12"/>
      <c r="AO39" s="13"/>
      <c r="AP39" s="12"/>
      <c r="AQ39" s="13"/>
      <c r="AR39" s="12"/>
      <c r="AS39" s="13"/>
      <c r="AT39" s="14"/>
      <c r="AU39" s="13"/>
    </row>
    <row r="40" spans="1:47" ht="31.5" customHeight="1">
      <c r="A40" s="2">
        <v>36</v>
      </c>
      <c r="B40" s="26">
        <v>24462464</v>
      </c>
      <c r="C40" s="25"/>
      <c r="D40" s="3">
        <v>45275</v>
      </c>
      <c r="E40" s="2"/>
      <c r="F40" s="4" t="s">
        <v>71</v>
      </c>
      <c r="G40" s="4" t="s">
        <v>83</v>
      </c>
      <c r="H40" s="4">
        <v>0</v>
      </c>
      <c r="I40" s="4">
        <v>0</v>
      </c>
      <c r="J40" s="4">
        <v>0</v>
      </c>
      <c r="K40" s="4">
        <v>0</v>
      </c>
      <c r="L40" s="4">
        <v>1</v>
      </c>
      <c r="M40" s="4">
        <v>1</v>
      </c>
      <c r="N40" s="36" t="s">
        <v>105</v>
      </c>
      <c r="O40" s="2"/>
      <c r="P40" s="2" t="s">
        <v>110</v>
      </c>
      <c r="Q40" s="3"/>
      <c r="R40" s="2"/>
      <c r="S40" s="15" t="str">
        <f>IF(AC40="D",設定用!$E$4,
IF(AC40=" ","",
IF(RIGHT(AF40,2)="EH",設定用!$E$1,
IF(RIGHT(AF40,2)="EI",設定用!$E$2,
IF(LEFT(AF40,2)="AF",設定用!$E$4,
IF(LEFT(AF40,2)="AG",設定用!$E$5,
IF(LEFT(AF40,2)="BF",設定用!$E$4,
IF(LEFT(AF40,2)="BG",設定用!$E$5,
IF(LEFT(AF40,2)="CF",設定用!$E$3,
IF(LEFT(AF40,2)="CG",設定用!$E$4,設定用!$E$6))))))))))</f>
        <v>No Match</v>
      </c>
      <c r="T40" s="7">
        <f t="shared" si="3"/>
        <v>46036</v>
      </c>
      <c r="U40" s="27" t="str">
        <f t="shared" si="4"/>
        <v>-</v>
      </c>
      <c r="V40" s="3"/>
      <c r="W40" s="3"/>
      <c r="X40" s="8" t="str">
        <f t="shared" si="14"/>
        <v/>
      </c>
      <c r="Y40" s="3"/>
      <c r="Z40" s="4"/>
      <c r="AA40" s="2"/>
      <c r="AB40" s="4"/>
      <c r="AC40" s="2" t="str">
        <f t="shared" si="5"/>
        <v>C</v>
      </c>
      <c r="AD40" s="2" t="str">
        <f t="shared" si="6"/>
        <v xml:space="preserve"> </v>
      </c>
      <c r="AE40" s="5" t="str">
        <f t="shared" si="7"/>
        <v xml:space="preserve"> </v>
      </c>
      <c r="AF40" s="5" t="str">
        <f t="shared" si="8"/>
        <v xml:space="preserve">C  </v>
      </c>
      <c r="AG40" s="30">
        <f t="shared" si="9"/>
        <v>45275</v>
      </c>
      <c r="AH40" s="5" t="str">
        <f t="shared" si="10"/>
        <v/>
      </c>
      <c r="AI40" s="30" t="str">
        <f t="shared" si="11"/>
        <v/>
      </c>
      <c r="AJ40" s="31" t="str">
        <f t="shared" si="15"/>
        <v/>
      </c>
      <c r="AK40" s="32" t="str">
        <f t="shared" si="12"/>
        <v/>
      </c>
      <c r="AL40" s="31" t="str">
        <f t="shared" si="16"/>
        <v/>
      </c>
      <c r="AM40" s="31" t="str">
        <f t="shared" si="17"/>
        <v/>
      </c>
      <c r="AN40" s="12"/>
      <c r="AO40" s="13"/>
      <c r="AP40" s="12"/>
      <c r="AQ40" s="13"/>
      <c r="AR40" s="12"/>
      <c r="AS40" s="13"/>
      <c r="AT40" s="14"/>
      <c r="AU40" s="13"/>
    </row>
    <row r="41" spans="1:47" ht="31.5" customHeight="1">
      <c r="A41" s="2">
        <v>37</v>
      </c>
      <c r="B41" s="26">
        <v>24378950</v>
      </c>
      <c r="C41" s="25"/>
      <c r="D41" s="3">
        <v>45278</v>
      </c>
      <c r="E41" s="2"/>
      <c r="F41" s="4" t="s">
        <v>71</v>
      </c>
      <c r="G41" s="4" t="s">
        <v>88</v>
      </c>
      <c r="H41" s="4">
        <v>0</v>
      </c>
      <c r="I41" s="4">
        <v>1</v>
      </c>
      <c r="J41" s="4">
        <v>0</v>
      </c>
      <c r="K41" s="4">
        <v>0</v>
      </c>
      <c r="L41" s="4">
        <v>0</v>
      </c>
      <c r="M41" s="4">
        <v>1</v>
      </c>
      <c r="N41" s="37" t="s">
        <v>107</v>
      </c>
      <c r="O41" s="2"/>
      <c r="P41" s="2" t="s">
        <v>109</v>
      </c>
      <c r="Q41" s="3"/>
      <c r="R41" s="2"/>
      <c r="S41" s="15" t="str">
        <f>IF(AC41="D",設定用!$E$4,
IF(AC41=" ","",
IF(RIGHT(AF41,2)="EH",設定用!$E$1,
IF(RIGHT(AF41,2)="EI",設定用!$E$2,
IF(LEFT(AF41,2)="AF",設定用!$E$4,
IF(LEFT(AF41,2)="AG",設定用!$E$5,
IF(LEFT(AF41,2)="BF",設定用!$E$4,
IF(LEFT(AF41,2)="BG",設定用!$E$5,
IF(LEFT(AF41,2)="CF",設定用!$E$3,
IF(LEFT(AF41,2)="CG",設定用!$E$4,設定用!$E$6))))))))))</f>
        <v>No Match</v>
      </c>
      <c r="T41" s="7">
        <f t="shared" si="3"/>
        <v>46039</v>
      </c>
      <c r="U41" s="27" t="str">
        <f t="shared" si="4"/>
        <v>-</v>
      </c>
      <c r="V41" s="3"/>
      <c r="W41" s="3"/>
      <c r="X41" s="8" t="str">
        <f t="shared" si="14"/>
        <v/>
      </c>
      <c r="Y41" s="3"/>
      <c r="Z41" s="4"/>
      <c r="AA41" s="2"/>
      <c r="AB41" s="4"/>
      <c r="AC41" s="2" t="str">
        <f t="shared" si="5"/>
        <v>C</v>
      </c>
      <c r="AD41" s="2" t="str">
        <f t="shared" si="6"/>
        <v xml:space="preserve"> </v>
      </c>
      <c r="AE41" s="5" t="str">
        <f t="shared" si="7"/>
        <v xml:space="preserve"> </v>
      </c>
      <c r="AF41" s="5" t="str">
        <f t="shared" si="8"/>
        <v xml:space="preserve">C  </v>
      </c>
      <c r="AG41" s="30">
        <f t="shared" si="9"/>
        <v>45278</v>
      </c>
      <c r="AH41" s="5" t="str">
        <f t="shared" si="10"/>
        <v/>
      </c>
      <c r="AI41" s="30" t="str">
        <f t="shared" si="11"/>
        <v/>
      </c>
      <c r="AJ41" s="31" t="str">
        <f t="shared" si="15"/>
        <v/>
      </c>
      <c r="AK41" s="32" t="str">
        <f t="shared" si="12"/>
        <v/>
      </c>
      <c r="AL41" s="31" t="str">
        <f t="shared" si="16"/>
        <v/>
      </c>
      <c r="AM41" s="31" t="str">
        <f t="shared" si="17"/>
        <v/>
      </c>
      <c r="AN41" s="12"/>
      <c r="AO41" s="13"/>
      <c r="AP41" s="12"/>
      <c r="AQ41" s="13"/>
      <c r="AR41" s="12"/>
      <c r="AS41" s="13"/>
      <c r="AT41" s="14"/>
      <c r="AU41" s="13"/>
    </row>
    <row r="42" spans="1:47" ht="31.5" customHeight="1">
      <c r="A42" s="2">
        <v>38</v>
      </c>
      <c r="B42" s="26">
        <v>24381053</v>
      </c>
      <c r="C42" s="25"/>
      <c r="D42" s="3">
        <v>45279</v>
      </c>
      <c r="E42" s="2"/>
      <c r="F42" s="4" t="s">
        <v>71</v>
      </c>
      <c r="G42" s="4"/>
      <c r="H42" s="4">
        <v>0</v>
      </c>
      <c r="I42" s="4">
        <v>0</v>
      </c>
      <c r="J42" s="4">
        <v>6</v>
      </c>
      <c r="K42" s="4">
        <v>0</v>
      </c>
      <c r="L42" s="4">
        <v>1</v>
      </c>
      <c r="M42" s="4">
        <v>7</v>
      </c>
      <c r="N42" s="36" t="s">
        <v>105</v>
      </c>
      <c r="O42" s="2"/>
      <c r="P42" s="2" t="s">
        <v>109</v>
      </c>
      <c r="Q42" s="3"/>
      <c r="R42" s="2"/>
      <c r="S42" s="15" t="str">
        <f>IF(AC42="D",設定用!$E$4,
IF(AC42=" ","",
IF(RIGHT(AF42,2)="EH",設定用!$E$1,
IF(RIGHT(AF42,2)="EI",設定用!$E$2,
IF(LEFT(AF42,2)="AF",設定用!$E$4,
IF(LEFT(AF42,2)="AG",設定用!$E$5,
IF(LEFT(AF42,2)="BF",設定用!$E$4,
IF(LEFT(AF42,2)="BG",設定用!$E$5,
IF(LEFT(AF42,2)="CF",設定用!$E$3,
IF(LEFT(AF42,2)="CG",設定用!$E$4,設定用!$E$6))))))))))</f>
        <v>No Match</v>
      </c>
      <c r="T42" s="7">
        <f t="shared" si="3"/>
        <v>46040</v>
      </c>
      <c r="U42" s="27" t="str">
        <f t="shared" si="4"/>
        <v>-</v>
      </c>
      <c r="V42" s="3"/>
      <c r="W42" s="3"/>
      <c r="X42" s="8" t="str">
        <f t="shared" si="14"/>
        <v/>
      </c>
      <c r="Y42" s="3"/>
      <c r="Z42" s="4"/>
      <c r="AA42" s="2"/>
      <c r="AB42" s="4"/>
      <c r="AC42" s="2" t="str">
        <f t="shared" si="5"/>
        <v>C</v>
      </c>
      <c r="AD42" s="2" t="str">
        <f t="shared" si="6"/>
        <v xml:space="preserve"> </v>
      </c>
      <c r="AE42" s="5" t="str">
        <f t="shared" si="7"/>
        <v xml:space="preserve"> </v>
      </c>
      <c r="AF42" s="5" t="str">
        <f t="shared" si="8"/>
        <v xml:space="preserve">C  </v>
      </c>
      <c r="AG42" s="30">
        <f t="shared" si="9"/>
        <v>45279</v>
      </c>
      <c r="AH42" s="5" t="str">
        <f t="shared" si="10"/>
        <v/>
      </c>
      <c r="AI42" s="30" t="str">
        <f t="shared" si="11"/>
        <v/>
      </c>
      <c r="AJ42" s="31" t="str">
        <f t="shared" si="15"/>
        <v/>
      </c>
      <c r="AK42" s="32" t="str">
        <f t="shared" si="12"/>
        <v/>
      </c>
      <c r="AL42" s="31" t="str">
        <f t="shared" si="16"/>
        <v/>
      </c>
      <c r="AM42" s="31" t="str">
        <f t="shared" si="17"/>
        <v/>
      </c>
      <c r="AN42" s="12"/>
      <c r="AO42" s="13"/>
      <c r="AP42" s="12"/>
      <c r="AQ42" s="13"/>
      <c r="AR42" s="12"/>
      <c r="AS42" s="13"/>
      <c r="AT42" s="14"/>
      <c r="AU42" s="13"/>
    </row>
    <row r="43" spans="1:47" ht="31.5" customHeight="1">
      <c r="A43" s="2">
        <v>39</v>
      </c>
      <c r="B43" s="26">
        <v>24381498</v>
      </c>
      <c r="C43" s="25"/>
      <c r="D43" s="3">
        <v>45280</v>
      </c>
      <c r="E43" s="2"/>
      <c r="F43" s="4" t="s">
        <v>71</v>
      </c>
      <c r="G43" s="4"/>
      <c r="H43" s="4">
        <v>0</v>
      </c>
      <c r="I43" s="4">
        <v>1</v>
      </c>
      <c r="J43" s="4">
        <v>0</v>
      </c>
      <c r="K43" s="4">
        <v>0</v>
      </c>
      <c r="L43" s="4">
        <v>0</v>
      </c>
      <c r="M43" s="4">
        <v>1</v>
      </c>
      <c r="N43" s="37" t="s">
        <v>107</v>
      </c>
      <c r="O43" s="2"/>
      <c r="P43" s="2" t="s">
        <v>109</v>
      </c>
      <c r="Q43" s="3"/>
      <c r="R43" s="2"/>
      <c r="S43" s="15" t="str">
        <f>IF(AC43="D",設定用!$E$4,
IF(AC43=" ","",
IF(RIGHT(AF43,2)="EH",設定用!$E$1,
IF(RIGHT(AF43,2)="EI",設定用!$E$2,
IF(LEFT(AF43,2)="AF",設定用!$E$4,
IF(LEFT(AF43,2)="AG",設定用!$E$5,
IF(LEFT(AF43,2)="BF",設定用!$E$4,
IF(LEFT(AF43,2)="BG",設定用!$E$5,
IF(LEFT(AF43,2)="CF",設定用!$E$3,
IF(LEFT(AF43,2)="CG",設定用!$E$4,設定用!$E$6))))))))))</f>
        <v>No Match</v>
      </c>
      <c r="T43" s="7">
        <f t="shared" si="3"/>
        <v>46041</v>
      </c>
      <c r="U43" s="27" t="str">
        <f t="shared" si="4"/>
        <v>-</v>
      </c>
      <c r="V43" s="3"/>
      <c r="W43" s="3"/>
      <c r="X43" s="8" t="str">
        <f t="shared" si="14"/>
        <v/>
      </c>
      <c r="Y43" s="3"/>
      <c r="Z43" s="4"/>
      <c r="AA43" s="2"/>
      <c r="AB43" s="4"/>
      <c r="AC43" s="2" t="str">
        <f t="shared" si="5"/>
        <v>C</v>
      </c>
      <c r="AD43" s="2" t="str">
        <f t="shared" si="6"/>
        <v xml:space="preserve"> </v>
      </c>
      <c r="AE43" s="5" t="str">
        <f t="shared" si="7"/>
        <v xml:space="preserve"> </v>
      </c>
      <c r="AF43" s="5" t="str">
        <f t="shared" si="8"/>
        <v xml:space="preserve">C  </v>
      </c>
      <c r="AG43" s="30">
        <f t="shared" si="9"/>
        <v>45280</v>
      </c>
      <c r="AH43" s="5" t="str">
        <f t="shared" si="10"/>
        <v/>
      </c>
      <c r="AI43" s="30" t="str">
        <f t="shared" si="11"/>
        <v/>
      </c>
      <c r="AJ43" s="31" t="str">
        <f t="shared" si="15"/>
        <v/>
      </c>
      <c r="AK43" s="32" t="str">
        <f t="shared" si="12"/>
        <v/>
      </c>
      <c r="AL43" s="31" t="str">
        <f t="shared" si="16"/>
        <v/>
      </c>
      <c r="AM43" s="31" t="str">
        <f t="shared" si="17"/>
        <v/>
      </c>
      <c r="AN43" s="12"/>
      <c r="AO43" s="13"/>
      <c r="AP43" s="12"/>
      <c r="AQ43" s="13"/>
      <c r="AR43" s="12"/>
      <c r="AS43" s="13"/>
      <c r="AT43" s="14"/>
      <c r="AU43" s="13"/>
    </row>
    <row r="44" spans="1:47" ht="31.5" customHeight="1">
      <c r="A44" s="2">
        <v>40</v>
      </c>
      <c r="B44" s="26">
        <v>24387141</v>
      </c>
      <c r="C44" s="25"/>
      <c r="D44" s="3">
        <v>45287</v>
      </c>
      <c r="E44" s="2"/>
      <c r="F44" s="4" t="s">
        <v>71</v>
      </c>
      <c r="G44" s="4"/>
      <c r="H44" s="4">
        <v>0</v>
      </c>
      <c r="I44" s="4">
        <v>1</v>
      </c>
      <c r="J44" s="4">
        <v>0</v>
      </c>
      <c r="K44" s="4">
        <v>0</v>
      </c>
      <c r="L44" s="4">
        <v>0</v>
      </c>
      <c r="M44" s="4">
        <v>1</v>
      </c>
      <c r="N44" s="37" t="s">
        <v>107</v>
      </c>
      <c r="O44" s="2"/>
      <c r="P44" s="2" t="s">
        <v>109</v>
      </c>
      <c r="Q44" s="3"/>
      <c r="R44" s="2"/>
      <c r="S44" s="15" t="str">
        <f>IF(AC44="D",設定用!$E$4,
IF(AC44=" ","",
IF(RIGHT(AF44,2)="EH",設定用!$E$1,
IF(RIGHT(AF44,2)="EI",設定用!$E$2,
IF(LEFT(AF44,2)="AF",設定用!$E$4,
IF(LEFT(AF44,2)="AG",設定用!$E$5,
IF(LEFT(AF44,2)="BF",設定用!$E$4,
IF(LEFT(AF44,2)="BG",設定用!$E$5,
IF(LEFT(AF44,2)="CF",設定用!$E$3,
IF(LEFT(AF44,2)="CG",設定用!$E$4,設定用!$E$6))))))))))</f>
        <v>No Match</v>
      </c>
      <c r="T44" s="7">
        <f t="shared" si="3"/>
        <v>46048</v>
      </c>
      <c r="U44" s="27" t="str">
        <f t="shared" si="4"/>
        <v>-</v>
      </c>
      <c r="V44" s="3"/>
      <c r="W44" s="3"/>
      <c r="X44" s="8" t="str">
        <f t="shared" si="14"/>
        <v/>
      </c>
      <c r="Y44" s="3"/>
      <c r="Z44" s="4"/>
      <c r="AA44" s="2"/>
      <c r="AB44" s="4"/>
      <c r="AC44" s="2" t="str">
        <f t="shared" si="5"/>
        <v>C</v>
      </c>
      <c r="AD44" s="2" t="str">
        <f t="shared" si="6"/>
        <v xml:space="preserve"> </v>
      </c>
      <c r="AE44" s="5" t="str">
        <f t="shared" si="7"/>
        <v xml:space="preserve"> </v>
      </c>
      <c r="AF44" s="5" t="str">
        <f t="shared" si="8"/>
        <v xml:space="preserve">C  </v>
      </c>
      <c r="AG44" s="30">
        <f t="shared" si="9"/>
        <v>45287</v>
      </c>
      <c r="AH44" s="5" t="str">
        <f t="shared" si="10"/>
        <v/>
      </c>
      <c r="AI44" s="30" t="str">
        <f t="shared" si="11"/>
        <v/>
      </c>
      <c r="AJ44" s="31" t="str">
        <f t="shared" si="15"/>
        <v/>
      </c>
      <c r="AK44" s="32" t="str">
        <f t="shared" si="12"/>
        <v/>
      </c>
      <c r="AL44" s="31" t="str">
        <f t="shared" si="16"/>
        <v/>
      </c>
      <c r="AM44" s="31" t="str">
        <f t="shared" si="17"/>
        <v/>
      </c>
      <c r="AN44" s="12"/>
      <c r="AO44" s="13"/>
      <c r="AP44" s="12"/>
      <c r="AQ44" s="13"/>
      <c r="AR44" s="12"/>
      <c r="AS44" s="13"/>
      <c r="AT44" s="14"/>
      <c r="AU44" s="13"/>
    </row>
    <row r="45" spans="1:47" ht="31.5" customHeight="1">
      <c r="A45" s="2">
        <v>41</v>
      </c>
      <c r="B45" s="26">
        <v>7455376</v>
      </c>
      <c r="C45" s="25"/>
      <c r="D45" s="3">
        <v>45291</v>
      </c>
      <c r="E45" s="2"/>
      <c r="F45" s="4" t="s">
        <v>71</v>
      </c>
      <c r="G45" s="4"/>
      <c r="H45" s="4">
        <v>0</v>
      </c>
      <c r="I45" s="4">
        <v>1</v>
      </c>
      <c r="J45" s="4">
        <v>0</v>
      </c>
      <c r="K45" s="4">
        <v>0</v>
      </c>
      <c r="L45" s="4">
        <v>0</v>
      </c>
      <c r="M45" s="4">
        <v>1</v>
      </c>
      <c r="N45" s="37" t="s">
        <v>107</v>
      </c>
      <c r="O45" s="2"/>
      <c r="P45" s="2" t="s">
        <v>109</v>
      </c>
      <c r="Q45" s="3"/>
      <c r="R45" s="2"/>
      <c r="S45" s="15" t="str">
        <f>IF(AC45="D",設定用!$E$4,
IF(AC45=" ","",
IF(RIGHT(AF45,2)="EH",設定用!$E$1,
IF(RIGHT(AF45,2)="EI",設定用!$E$2,
IF(LEFT(AF45,2)="AF",設定用!$E$4,
IF(LEFT(AF45,2)="AG",設定用!$E$5,
IF(LEFT(AF45,2)="BF",設定用!$E$4,
IF(LEFT(AF45,2)="BG",設定用!$E$5,
IF(LEFT(AF45,2)="CF",設定用!$E$3,
IF(LEFT(AF45,2)="CG",設定用!$E$4,設定用!$E$6))))))))))</f>
        <v>No Match</v>
      </c>
      <c r="T45" s="7">
        <f t="shared" si="3"/>
        <v>46052</v>
      </c>
      <c r="U45" s="27" t="str">
        <f t="shared" si="4"/>
        <v>-</v>
      </c>
      <c r="V45" s="3"/>
      <c r="W45" s="3"/>
      <c r="X45" s="8" t="str">
        <f t="shared" si="14"/>
        <v/>
      </c>
      <c r="Y45" s="3"/>
      <c r="Z45" s="4"/>
      <c r="AA45" s="2"/>
      <c r="AB45" s="4"/>
      <c r="AC45" s="2" t="str">
        <f t="shared" si="5"/>
        <v>C</v>
      </c>
      <c r="AD45" s="2" t="str">
        <f t="shared" si="6"/>
        <v xml:space="preserve"> </v>
      </c>
      <c r="AE45" s="5" t="str">
        <f t="shared" si="7"/>
        <v xml:space="preserve"> </v>
      </c>
      <c r="AF45" s="5" t="str">
        <f t="shared" si="8"/>
        <v xml:space="preserve">C  </v>
      </c>
      <c r="AG45" s="30">
        <f t="shared" si="9"/>
        <v>45291</v>
      </c>
      <c r="AH45" s="5" t="str">
        <f t="shared" si="10"/>
        <v/>
      </c>
      <c r="AI45" s="30" t="str">
        <f t="shared" si="11"/>
        <v/>
      </c>
      <c r="AJ45" s="31" t="str">
        <f t="shared" si="15"/>
        <v/>
      </c>
      <c r="AK45" s="32" t="str">
        <f t="shared" si="12"/>
        <v/>
      </c>
      <c r="AL45" s="31" t="str">
        <f t="shared" si="16"/>
        <v/>
      </c>
      <c r="AM45" s="31" t="str">
        <f t="shared" si="17"/>
        <v/>
      </c>
      <c r="AN45" s="12"/>
      <c r="AO45" s="13"/>
      <c r="AP45" s="12"/>
      <c r="AQ45" s="13"/>
      <c r="AR45" s="12"/>
      <c r="AS45" s="13"/>
      <c r="AT45" s="14"/>
      <c r="AU45" s="13"/>
    </row>
    <row r="46" spans="1:47" ht="31.5" customHeight="1">
      <c r="A46" s="2">
        <v>42</v>
      </c>
      <c r="B46" s="26">
        <v>24391505</v>
      </c>
      <c r="C46" s="25"/>
      <c r="D46" s="3">
        <v>45299</v>
      </c>
      <c r="E46" s="2"/>
      <c r="F46" s="4" t="s">
        <v>71</v>
      </c>
      <c r="G46" s="4" t="s">
        <v>83</v>
      </c>
      <c r="H46" s="4">
        <v>0</v>
      </c>
      <c r="I46" s="4">
        <v>1</v>
      </c>
      <c r="J46" s="4">
        <v>0</v>
      </c>
      <c r="K46" s="4">
        <v>0</v>
      </c>
      <c r="L46" s="4">
        <v>0</v>
      </c>
      <c r="M46" s="4">
        <v>1</v>
      </c>
      <c r="N46" s="37" t="s">
        <v>107</v>
      </c>
      <c r="O46" s="2"/>
      <c r="P46" s="2" t="s">
        <v>109</v>
      </c>
      <c r="Q46" s="3"/>
      <c r="R46" s="2"/>
      <c r="S46" s="15" t="str">
        <f>IF(AC46="D",設定用!$E$4,
IF(AC46=" ","",
IF(RIGHT(AF46,2)="EH",設定用!$E$1,
IF(RIGHT(AF46,2)="EI",設定用!$E$2,
IF(LEFT(AF46,2)="AF",設定用!$E$4,
IF(LEFT(AF46,2)="AG",設定用!$E$5,
IF(LEFT(AF46,2)="BF",設定用!$E$4,
IF(LEFT(AF46,2)="BG",設定用!$E$5,
IF(LEFT(AF46,2)="CF",設定用!$E$3,
IF(LEFT(AF46,2)="CG",設定用!$E$4,設定用!$E$6))))))))))</f>
        <v>No Match</v>
      </c>
      <c r="T46" s="7">
        <f t="shared" si="3"/>
        <v>46060</v>
      </c>
      <c r="U46" s="27" t="str">
        <f t="shared" si="4"/>
        <v>-</v>
      </c>
      <c r="V46" s="3"/>
      <c r="W46" s="3"/>
      <c r="X46" s="8" t="str">
        <f t="shared" si="14"/>
        <v/>
      </c>
      <c r="Y46" s="3"/>
      <c r="Z46" s="4"/>
      <c r="AA46" s="2"/>
      <c r="AB46" s="4"/>
      <c r="AC46" s="2" t="str">
        <f t="shared" si="5"/>
        <v>C</v>
      </c>
      <c r="AD46" s="2" t="str">
        <f t="shared" si="6"/>
        <v xml:space="preserve"> </v>
      </c>
      <c r="AE46" s="5" t="str">
        <f t="shared" si="7"/>
        <v xml:space="preserve"> </v>
      </c>
      <c r="AF46" s="5" t="str">
        <f t="shared" si="8"/>
        <v xml:space="preserve">C  </v>
      </c>
      <c r="AG46" s="30">
        <f t="shared" si="9"/>
        <v>45299</v>
      </c>
      <c r="AH46" s="5" t="str">
        <f t="shared" si="10"/>
        <v/>
      </c>
      <c r="AI46" s="30" t="str">
        <f t="shared" si="11"/>
        <v/>
      </c>
      <c r="AJ46" s="31" t="str">
        <f t="shared" si="15"/>
        <v/>
      </c>
      <c r="AK46" s="32" t="str">
        <f t="shared" si="12"/>
        <v/>
      </c>
      <c r="AL46" s="31" t="str">
        <f t="shared" si="16"/>
        <v/>
      </c>
      <c r="AM46" s="31" t="str">
        <f t="shared" si="17"/>
        <v/>
      </c>
      <c r="AN46" s="12"/>
      <c r="AO46" s="13"/>
      <c r="AP46" s="12"/>
      <c r="AQ46" s="13"/>
      <c r="AR46" s="12"/>
      <c r="AS46" s="13"/>
      <c r="AT46" s="14"/>
      <c r="AU46" s="13"/>
    </row>
    <row r="47" spans="1:47" ht="31.5" customHeight="1">
      <c r="A47" s="2">
        <v>43</v>
      </c>
      <c r="B47" s="26">
        <v>24395738</v>
      </c>
      <c r="C47" s="25"/>
      <c r="D47" s="3">
        <v>45305</v>
      </c>
      <c r="E47" s="2"/>
      <c r="F47" s="4" t="s">
        <v>71</v>
      </c>
      <c r="G47" s="4"/>
      <c r="H47" s="4">
        <v>0</v>
      </c>
      <c r="I47" s="4">
        <v>1</v>
      </c>
      <c r="J47" s="4">
        <v>0</v>
      </c>
      <c r="K47" s="4">
        <v>0</v>
      </c>
      <c r="L47" s="4">
        <v>0</v>
      </c>
      <c r="M47" s="4">
        <v>1</v>
      </c>
      <c r="N47" s="37" t="s">
        <v>107</v>
      </c>
      <c r="O47" s="2"/>
      <c r="P47" s="2" t="s">
        <v>109</v>
      </c>
      <c r="Q47" s="3"/>
      <c r="R47" s="2"/>
      <c r="S47" s="15" t="str">
        <f>IF(AC47="D",設定用!$E$4,
IF(AC47=" ","",
IF(RIGHT(AF47,2)="EH",設定用!$E$1,
IF(RIGHT(AF47,2)="EI",設定用!$E$2,
IF(LEFT(AF47,2)="AF",設定用!$E$4,
IF(LEFT(AF47,2)="AG",設定用!$E$5,
IF(LEFT(AF47,2)="BF",設定用!$E$4,
IF(LEFT(AF47,2)="BG",設定用!$E$5,
IF(LEFT(AF47,2)="CF",設定用!$E$3,
IF(LEFT(AF47,2)="CG",設定用!$E$4,設定用!$E$6))))))))))</f>
        <v>No Match</v>
      </c>
      <c r="T47" s="7">
        <f t="shared" si="3"/>
        <v>46066</v>
      </c>
      <c r="U47" s="27" t="str">
        <f t="shared" si="4"/>
        <v>-</v>
      </c>
      <c r="V47" s="3"/>
      <c r="W47" s="3"/>
      <c r="X47" s="8" t="str">
        <f>IF(W47="","",DATEDIF(D47,W47,"M"))</f>
        <v/>
      </c>
      <c r="Y47" s="3"/>
      <c r="Z47" s="4"/>
      <c r="AA47" s="2"/>
      <c r="AB47" s="4"/>
      <c r="AC47" s="2" t="str">
        <f t="shared" si="5"/>
        <v>C</v>
      </c>
      <c r="AD47" s="2" t="str">
        <f t="shared" si="6"/>
        <v xml:space="preserve"> </v>
      </c>
      <c r="AE47" s="5" t="str">
        <f t="shared" si="7"/>
        <v xml:space="preserve"> </v>
      </c>
      <c r="AF47" s="5" t="str">
        <f t="shared" si="8"/>
        <v xml:space="preserve">C  </v>
      </c>
      <c r="AG47" s="30">
        <f t="shared" si="9"/>
        <v>45305</v>
      </c>
      <c r="AH47" s="5" t="str">
        <f t="shared" si="10"/>
        <v/>
      </c>
      <c r="AI47" s="30" t="str">
        <f t="shared" si="11"/>
        <v/>
      </c>
      <c r="AJ47" s="31" t="str">
        <f t="shared" ref="AJ47:AJ85" si="18">IF(OR(AH47="B",AH47=""),"",IF(OR(AH47="A",AH47="C",AH47="G",AH47="F"),T47,$P$2-1))</f>
        <v/>
      </c>
      <c r="AK47" s="32" t="str">
        <f t="shared" si="12"/>
        <v/>
      </c>
      <c r="AL47" s="31" t="str">
        <f t="shared" ref="AL47:AL85" si="19">IF(OR(AK47="B",AK47=""),"",IF(AK47="C",$Q$3+1,AG47))</f>
        <v/>
      </c>
      <c r="AM47" s="31" t="str">
        <f t="shared" ref="AM47:AM85" si="20">IF(OR(AK47="B",AK47=""),"",IF(OR(AK47="A",AK47="C",AK47="G",AK47="F"),T47,$Q$2-1))</f>
        <v/>
      </c>
      <c r="AN47" s="12"/>
      <c r="AO47" s="13"/>
      <c r="AP47" s="12"/>
      <c r="AQ47" s="13"/>
      <c r="AR47" s="12"/>
      <c r="AS47" s="13"/>
      <c r="AT47" s="14"/>
      <c r="AU47" s="13"/>
    </row>
    <row r="48" spans="1:47" ht="31.5" customHeight="1">
      <c r="A48" s="2">
        <v>44</v>
      </c>
      <c r="B48" s="26">
        <v>24396975</v>
      </c>
      <c r="C48" s="25"/>
      <c r="D48" s="3">
        <v>45306</v>
      </c>
      <c r="E48" s="2"/>
      <c r="F48" s="4" t="s">
        <v>71</v>
      </c>
      <c r="G48" s="4" t="s">
        <v>78</v>
      </c>
      <c r="H48" s="4">
        <v>0</v>
      </c>
      <c r="I48" s="4">
        <v>1</v>
      </c>
      <c r="J48" s="4">
        <v>0</v>
      </c>
      <c r="K48" s="4">
        <v>1</v>
      </c>
      <c r="L48" s="4">
        <v>1</v>
      </c>
      <c r="M48" s="4">
        <v>3</v>
      </c>
      <c r="N48" s="36" t="s">
        <v>105</v>
      </c>
      <c r="O48" s="2"/>
      <c r="P48" s="2" t="s">
        <v>109</v>
      </c>
      <c r="Q48" s="3"/>
      <c r="R48" s="2"/>
      <c r="S48" s="15" t="str">
        <f>IF(AC48="D",設定用!$E$4,
IF(AC48=" ","",
IF(RIGHT(AF48,2)="EH",設定用!$E$1,
IF(RIGHT(AF48,2)="EI",設定用!$E$2,
IF(LEFT(AF48,2)="AF",設定用!$E$4,
IF(LEFT(AF48,2)="AG",設定用!$E$5,
IF(LEFT(AF48,2)="BF",設定用!$E$4,
IF(LEFT(AF48,2)="BG",設定用!$E$5,
IF(LEFT(AF48,2)="CF",設定用!$E$3,
IF(LEFT(AF48,2)="CG",設定用!$E$4,設定用!$E$6))))))))))</f>
        <v>No Match</v>
      </c>
      <c r="T48" s="7">
        <f t="shared" si="3"/>
        <v>46067</v>
      </c>
      <c r="U48" s="27" t="str">
        <f t="shared" si="4"/>
        <v>-</v>
      </c>
      <c r="V48" s="3"/>
      <c r="W48" s="3"/>
      <c r="X48" s="8" t="str">
        <f t="shared" ref="X48" si="21">IF(W48="","",DATEDIF(D48,W48,"M"))</f>
        <v/>
      </c>
      <c r="Y48" s="3"/>
      <c r="Z48" s="4"/>
      <c r="AA48" s="2"/>
      <c r="AB48" s="4"/>
      <c r="AC48" s="2" t="str">
        <f t="shared" si="5"/>
        <v>C</v>
      </c>
      <c r="AD48" s="2" t="str">
        <f t="shared" si="6"/>
        <v xml:space="preserve"> </v>
      </c>
      <c r="AE48" s="5" t="str">
        <f t="shared" si="7"/>
        <v xml:space="preserve"> </v>
      </c>
      <c r="AF48" s="5" t="str">
        <f t="shared" si="8"/>
        <v xml:space="preserve">C  </v>
      </c>
      <c r="AG48" s="30">
        <f t="shared" si="9"/>
        <v>45306</v>
      </c>
      <c r="AH48" s="5" t="str">
        <f t="shared" si="10"/>
        <v/>
      </c>
      <c r="AI48" s="30" t="str">
        <f t="shared" si="11"/>
        <v/>
      </c>
      <c r="AJ48" s="31" t="str">
        <f t="shared" si="18"/>
        <v/>
      </c>
      <c r="AK48" s="32" t="str">
        <f t="shared" si="12"/>
        <v/>
      </c>
      <c r="AL48" s="31" t="str">
        <f t="shared" si="19"/>
        <v/>
      </c>
      <c r="AM48" s="31" t="str">
        <f t="shared" si="20"/>
        <v/>
      </c>
      <c r="AN48" s="12"/>
      <c r="AO48" s="13"/>
      <c r="AP48" s="12"/>
      <c r="AQ48" s="13"/>
      <c r="AR48" s="12"/>
      <c r="AS48" s="13"/>
      <c r="AT48" s="14"/>
      <c r="AU48" s="13"/>
    </row>
    <row r="49" spans="1:47" ht="31.5" customHeight="1">
      <c r="A49" s="2">
        <v>45</v>
      </c>
      <c r="B49" s="26">
        <v>24403888</v>
      </c>
      <c r="C49" s="25"/>
      <c r="D49" s="3">
        <v>45315</v>
      </c>
      <c r="E49" s="2"/>
      <c r="F49" s="4" t="s">
        <v>71</v>
      </c>
      <c r="G49" s="4"/>
      <c r="H49" s="4">
        <v>0</v>
      </c>
      <c r="I49" s="4">
        <v>1</v>
      </c>
      <c r="J49" s="4">
        <v>0</v>
      </c>
      <c r="K49" s="4">
        <v>0</v>
      </c>
      <c r="L49" s="4">
        <v>0</v>
      </c>
      <c r="M49" s="4">
        <v>1</v>
      </c>
      <c r="N49" s="37" t="s">
        <v>107</v>
      </c>
      <c r="O49" s="2"/>
      <c r="P49" s="2" t="s">
        <v>109</v>
      </c>
      <c r="Q49" s="3"/>
      <c r="R49" s="2"/>
      <c r="S49" s="15" t="str">
        <f>IF(AC49="D",設定用!$E$4,
IF(AC49=" ","",
IF(RIGHT(AF49,2)="EH",設定用!$E$1,
IF(RIGHT(AF49,2)="EI",設定用!$E$2,
IF(LEFT(AF49,2)="AF",設定用!$E$4,
IF(LEFT(AF49,2)="AG",設定用!$E$5,
IF(LEFT(AF49,2)="BF",設定用!$E$4,
IF(LEFT(AF49,2)="BG",設定用!$E$5,
IF(LEFT(AF49,2)="CF",設定用!$E$3,
IF(LEFT(AF49,2)="CG",設定用!$E$4,設定用!$E$6))))))))))</f>
        <v>No Match</v>
      </c>
      <c r="T49" s="7">
        <f t="shared" si="3"/>
        <v>46076</v>
      </c>
      <c r="U49" s="27" t="str">
        <f t="shared" si="4"/>
        <v>-</v>
      </c>
      <c r="V49" s="3"/>
      <c r="W49" s="3"/>
      <c r="X49" s="8" t="str">
        <f>IF(W49="","",DATEDIF(D49,W49,"M"))</f>
        <v/>
      </c>
      <c r="Y49" s="3"/>
      <c r="Z49" s="4"/>
      <c r="AA49" s="2"/>
      <c r="AB49" s="4"/>
      <c r="AC49" s="2" t="str">
        <f t="shared" si="5"/>
        <v>C</v>
      </c>
      <c r="AD49" s="2" t="str">
        <f t="shared" si="6"/>
        <v xml:space="preserve"> </v>
      </c>
      <c r="AE49" s="5" t="str">
        <f t="shared" si="7"/>
        <v xml:space="preserve"> </v>
      </c>
      <c r="AF49" s="5" t="str">
        <f t="shared" si="8"/>
        <v xml:space="preserve">C  </v>
      </c>
      <c r="AG49" s="30">
        <f t="shared" si="9"/>
        <v>45315</v>
      </c>
      <c r="AH49" s="5" t="str">
        <f t="shared" si="10"/>
        <v/>
      </c>
      <c r="AI49" s="30" t="str">
        <f t="shared" si="11"/>
        <v/>
      </c>
      <c r="AJ49" s="31" t="str">
        <f t="shared" si="18"/>
        <v/>
      </c>
      <c r="AK49" s="32" t="str">
        <f t="shared" si="12"/>
        <v/>
      </c>
      <c r="AL49" s="31" t="str">
        <f t="shared" si="19"/>
        <v/>
      </c>
      <c r="AM49" s="31" t="str">
        <f t="shared" si="20"/>
        <v/>
      </c>
      <c r="AN49" s="12"/>
      <c r="AO49" s="13"/>
      <c r="AP49" s="12"/>
      <c r="AQ49" s="13"/>
      <c r="AR49" s="12"/>
      <c r="AS49" s="13"/>
      <c r="AT49" s="14"/>
      <c r="AU49" s="13"/>
    </row>
    <row r="50" spans="1:47" ht="31.5" customHeight="1">
      <c r="A50" s="2">
        <v>46</v>
      </c>
      <c r="B50" s="26">
        <v>24403896</v>
      </c>
      <c r="C50" s="25"/>
      <c r="D50" s="3">
        <v>45315</v>
      </c>
      <c r="E50" s="2"/>
      <c r="F50" s="4" t="s">
        <v>71</v>
      </c>
      <c r="G50" s="4"/>
      <c r="H50" s="4">
        <v>0</v>
      </c>
      <c r="I50" s="4">
        <v>1</v>
      </c>
      <c r="J50" s="4">
        <v>0</v>
      </c>
      <c r="K50" s="4">
        <v>0</v>
      </c>
      <c r="L50" s="4">
        <v>0</v>
      </c>
      <c r="M50" s="4">
        <v>1</v>
      </c>
      <c r="N50" s="37" t="s">
        <v>107</v>
      </c>
      <c r="O50" s="2"/>
      <c r="P50" s="2" t="s">
        <v>109</v>
      </c>
      <c r="Q50" s="3"/>
      <c r="R50" s="2"/>
      <c r="S50" s="15" t="str">
        <f>IF(AC50="D",設定用!$E$4,
IF(AC50=" ","",
IF(RIGHT(AF50,2)="EH",設定用!$E$1,
IF(RIGHT(AF50,2)="EI",設定用!$E$2,
IF(LEFT(AF50,2)="AF",設定用!$E$4,
IF(LEFT(AF50,2)="AG",設定用!$E$5,
IF(LEFT(AF50,2)="BF",設定用!$E$4,
IF(LEFT(AF50,2)="BG",設定用!$E$5,
IF(LEFT(AF50,2)="CF",設定用!$E$3,
IF(LEFT(AF50,2)="CG",設定用!$E$4,設定用!$E$6))))))))))</f>
        <v>No Match</v>
      </c>
      <c r="T50" s="7">
        <f t="shared" si="3"/>
        <v>46076</v>
      </c>
      <c r="U50" s="27" t="str">
        <f t="shared" si="4"/>
        <v>-</v>
      </c>
      <c r="V50" s="3"/>
      <c r="W50" s="3"/>
      <c r="X50" s="8" t="str">
        <f t="shared" ref="X50:X85" si="22">IF(W50="","",DATEDIF(D50,W50,"M"))</f>
        <v/>
      </c>
      <c r="Y50" s="3"/>
      <c r="Z50" s="4"/>
      <c r="AA50" s="2"/>
      <c r="AB50" s="4"/>
      <c r="AC50" s="2" t="str">
        <f t="shared" si="5"/>
        <v>C</v>
      </c>
      <c r="AD50" s="2" t="str">
        <f t="shared" si="6"/>
        <v xml:space="preserve"> </v>
      </c>
      <c r="AE50" s="5" t="str">
        <f t="shared" si="7"/>
        <v xml:space="preserve"> </v>
      </c>
      <c r="AF50" s="5" t="str">
        <f t="shared" si="8"/>
        <v xml:space="preserve">C  </v>
      </c>
      <c r="AG50" s="30">
        <f t="shared" si="9"/>
        <v>45315</v>
      </c>
      <c r="AH50" s="5" t="str">
        <f t="shared" si="10"/>
        <v/>
      </c>
      <c r="AI50" s="30" t="str">
        <f t="shared" si="11"/>
        <v/>
      </c>
      <c r="AJ50" s="31" t="str">
        <f t="shared" si="18"/>
        <v/>
      </c>
      <c r="AK50" s="32" t="str">
        <f t="shared" si="12"/>
        <v/>
      </c>
      <c r="AL50" s="31" t="str">
        <f t="shared" si="19"/>
        <v/>
      </c>
      <c r="AM50" s="31" t="str">
        <f t="shared" si="20"/>
        <v/>
      </c>
      <c r="AN50" s="12"/>
      <c r="AO50" s="13"/>
      <c r="AP50" s="12"/>
      <c r="AQ50" s="13"/>
      <c r="AR50" s="12"/>
      <c r="AS50" s="13"/>
      <c r="AT50" s="14"/>
      <c r="AU50" s="13"/>
    </row>
    <row r="51" spans="1:47" ht="31.5" customHeight="1">
      <c r="A51" s="2">
        <v>47</v>
      </c>
      <c r="B51" s="26">
        <v>24404193</v>
      </c>
      <c r="C51" s="25"/>
      <c r="D51" s="3">
        <v>45316</v>
      </c>
      <c r="E51" s="2"/>
      <c r="F51" s="4" t="s">
        <v>71</v>
      </c>
      <c r="G51" s="4"/>
      <c r="H51" s="4">
        <v>0</v>
      </c>
      <c r="I51" s="4">
        <v>1</v>
      </c>
      <c r="J51" s="4">
        <v>0</v>
      </c>
      <c r="K51" s="4">
        <v>0</v>
      </c>
      <c r="L51" s="4">
        <v>0</v>
      </c>
      <c r="M51" s="4">
        <v>1</v>
      </c>
      <c r="N51" s="37" t="s">
        <v>107</v>
      </c>
      <c r="O51" s="2"/>
      <c r="P51" s="2" t="s">
        <v>109</v>
      </c>
      <c r="Q51" s="3"/>
      <c r="R51" s="2"/>
      <c r="S51" s="15" t="str">
        <f>IF(AC51="D",設定用!$E$4,
IF(AC51=" ","",
IF(RIGHT(AF51,2)="EH",設定用!$E$1,
IF(RIGHT(AF51,2)="EI",設定用!$E$2,
IF(LEFT(AF51,2)="AF",設定用!$E$4,
IF(LEFT(AF51,2)="AG",設定用!$E$5,
IF(LEFT(AF51,2)="BF",設定用!$E$4,
IF(LEFT(AF51,2)="BG",設定用!$E$5,
IF(LEFT(AF51,2)="CF",設定用!$E$3,
IF(LEFT(AF51,2)="CG",設定用!$E$4,設定用!$E$6))))))))))</f>
        <v>No Match</v>
      </c>
      <c r="T51" s="7">
        <f t="shared" si="3"/>
        <v>46077</v>
      </c>
      <c r="U51" s="27" t="str">
        <f t="shared" si="4"/>
        <v>-</v>
      </c>
      <c r="V51" s="3"/>
      <c r="W51" s="3"/>
      <c r="X51" s="8" t="str">
        <f t="shared" si="22"/>
        <v/>
      </c>
      <c r="Y51" s="3"/>
      <c r="Z51" s="4"/>
      <c r="AA51" s="2"/>
      <c r="AB51" s="4"/>
      <c r="AC51" s="2" t="str">
        <f t="shared" si="5"/>
        <v>C</v>
      </c>
      <c r="AD51" s="2" t="str">
        <f t="shared" si="6"/>
        <v xml:space="preserve"> </v>
      </c>
      <c r="AE51" s="5" t="str">
        <f t="shared" si="7"/>
        <v xml:space="preserve"> </v>
      </c>
      <c r="AF51" s="5" t="str">
        <f t="shared" si="8"/>
        <v xml:space="preserve">C  </v>
      </c>
      <c r="AG51" s="30">
        <f t="shared" si="9"/>
        <v>45316</v>
      </c>
      <c r="AH51" s="5" t="str">
        <f t="shared" si="10"/>
        <v/>
      </c>
      <c r="AI51" s="30" t="str">
        <f t="shared" si="11"/>
        <v/>
      </c>
      <c r="AJ51" s="31" t="str">
        <f t="shared" si="18"/>
        <v/>
      </c>
      <c r="AK51" s="32" t="str">
        <f t="shared" si="12"/>
        <v/>
      </c>
      <c r="AL51" s="31" t="str">
        <f t="shared" si="19"/>
        <v/>
      </c>
      <c r="AM51" s="31" t="str">
        <f t="shared" si="20"/>
        <v/>
      </c>
      <c r="AN51" s="12"/>
      <c r="AO51" s="13"/>
      <c r="AP51" s="12"/>
      <c r="AQ51" s="13"/>
      <c r="AR51" s="12"/>
      <c r="AS51" s="13"/>
      <c r="AT51" s="14"/>
      <c r="AU51" s="13"/>
    </row>
    <row r="52" spans="1:47" ht="31.5" customHeight="1">
      <c r="A52" s="2">
        <v>48</v>
      </c>
      <c r="B52" s="26">
        <v>24404722</v>
      </c>
      <c r="C52" s="25"/>
      <c r="D52" s="3">
        <v>45316</v>
      </c>
      <c r="E52" s="2"/>
      <c r="F52" s="4" t="s">
        <v>71</v>
      </c>
      <c r="G52" s="4"/>
      <c r="H52" s="4">
        <v>0</v>
      </c>
      <c r="I52" s="4">
        <v>1</v>
      </c>
      <c r="J52" s="4">
        <v>0</v>
      </c>
      <c r="K52" s="4">
        <v>0</v>
      </c>
      <c r="L52" s="4">
        <v>0</v>
      </c>
      <c r="M52" s="4">
        <v>1</v>
      </c>
      <c r="N52" s="37" t="s">
        <v>107</v>
      </c>
      <c r="O52" s="2"/>
      <c r="P52" s="2" t="s">
        <v>109</v>
      </c>
      <c r="Q52" s="3"/>
      <c r="R52" s="2"/>
      <c r="S52" s="15" t="str">
        <f>IF(AC52="D",設定用!$E$4,
IF(AC52=" ","",
IF(RIGHT(AF52,2)="EH",設定用!$E$1,
IF(RIGHT(AF52,2)="EI",設定用!$E$2,
IF(LEFT(AF52,2)="AF",設定用!$E$4,
IF(LEFT(AF52,2)="AG",設定用!$E$5,
IF(LEFT(AF52,2)="BF",設定用!$E$4,
IF(LEFT(AF52,2)="BG",設定用!$E$5,
IF(LEFT(AF52,2)="CF",設定用!$E$3,
IF(LEFT(AF52,2)="CG",設定用!$E$4,設定用!$E$6))))))))))</f>
        <v>No Match</v>
      </c>
      <c r="T52" s="7">
        <f t="shared" si="3"/>
        <v>46077</v>
      </c>
      <c r="U52" s="27" t="str">
        <f t="shared" si="4"/>
        <v>-</v>
      </c>
      <c r="V52" s="3"/>
      <c r="W52" s="3"/>
      <c r="X52" s="8" t="str">
        <f t="shared" si="22"/>
        <v/>
      </c>
      <c r="Y52" s="3"/>
      <c r="Z52" s="4"/>
      <c r="AA52" s="2"/>
      <c r="AB52" s="4"/>
      <c r="AC52" s="2" t="str">
        <f t="shared" si="5"/>
        <v>C</v>
      </c>
      <c r="AD52" s="2" t="str">
        <f t="shared" si="6"/>
        <v xml:space="preserve"> </v>
      </c>
      <c r="AE52" s="5" t="str">
        <f t="shared" si="7"/>
        <v xml:space="preserve"> </v>
      </c>
      <c r="AF52" s="5" t="str">
        <f t="shared" si="8"/>
        <v xml:space="preserve">C  </v>
      </c>
      <c r="AG52" s="30">
        <f t="shared" si="9"/>
        <v>45316</v>
      </c>
      <c r="AH52" s="5" t="str">
        <f t="shared" si="10"/>
        <v/>
      </c>
      <c r="AI52" s="30" t="str">
        <f t="shared" si="11"/>
        <v/>
      </c>
      <c r="AJ52" s="31" t="str">
        <f t="shared" si="18"/>
        <v/>
      </c>
      <c r="AK52" s="32" t="str">
        <f t="shared" si="12"/>
        <v/>
      </c>
      <c r="AL52" s="31" t="str">
        <f t="shared" si="19"/>
        <v/>
      </c>
      <c r="AM52" s="31" t="str">
        <f t="shared" si="20"/>
        <v/>
      </c>
      <c r="AN52" s="12"/>
      <c r="AO52" s="13"/>
      <c r="AP52" s="12"/>
      <c r="AQ52" s="13"/>
      <c r="AR52" s="12"/>
      <c r="AS52" s="13"/>
      <c r="AT52" s="14"/>
      <c r="AU52" s="13"/>
    </row>
    <row r="53" spans="1:47" ht="31.5" customHeight="1">
      <c r="A53" s="2">
        <v>49</v>
      </c>
      <c r="B53" s="26">
        <v>24463272</v>
      </c>
      <c r="C53" s="25"/>
      <c r="D53" s="3">
        <v>45323</v>
      </c>
      <c r="E53" s="2"/>
      <c r="F53" s="4" t="s">
        <v>71</v>
      </c>
      <c r="G53" s="4"/>
      <c r="H53" s="4">
        <v>0</v>
      </c>
      <c r="I53" s="4">
        <v>0</v>
      </c>
      <c r="J53" s="4">
        <v>6</v>
      </c>
      <c r="K53" s="4">
        <v>0</v>
      </c>
      <c r="L53" s="4">
        <v>0</v>
      </c>
      <c r="M53" s="4">
        <v>6</v>
      </c>
      <c r="N53" s="37" t="s">
        <v>107</v>
      </c>
      <c r="O53" s="2"/>
      <c r="P53" s="2" t="s">
        <v>109</v>
      </c>
      <c r="Q53" s="3"/>
      <c r="R53" s="2"/>
      <c r="S53" s="15" t="str">
        <f>IF(AC53="D",設定用!$E$4,
IF(AC53=" ","",
IF(RIGHT(AF53,2)="EH",設定用!$E$1,
IF(RIGHT(AF53,2)="EI",設定用!$E$2,
IF(LEFT(AF53,2)="AF",設定用!$E$4,
IF(LEFT(AF53,2)="AG",設定用!$E$5,
IF(LEFT(AF53,2)="BF",設定用!$E$4,
IF(LEFT(AF53,2)="BG",設定用!$E$5,
IF(LEFT(AF53,2)="CF",設定用!$E$3,
IF(LEFT(AF53,2)="CG",設定用!$E$4,設定用!$E$6))))))))))</f>
        <v>No Match</v>
      </c>
      <c r="T53" s="7">
        <f t="shared" si="3"/>
        <v>46081</v>
      </c>
      <c r="U53" s="27" t="str">
        <f t="shared" si="4"/>
        <v>-</v>
      </c>
      <c r="V53" s="3"/>
      <c r="W53" s="3"/>
      <c r="X53" s="8" t="str">
        <f t="shared" si="22"/>
        <v/>
      </c>
      <c r="Y53" s="3"/>
      <c r="Z53" s="4"/>
      <c r="AA53" s="2"/>
      <c r="AB53" s="4"/>
      <c r="AC53" s="2" t="str">
        <f t="shared" si="5"/>
        <v>C</v>
      </c>
      <c r="AD53" s="2" t="str">
        <f t="shared" si="6"/>
        <v xml:space="preserve"> </v>
      </c>
      <c r="AE53" s="5" t="str">
        <f t="shared" si="7"/>
        <v xml:space="preserve"> </v>
      </c>
      <c r="AF53" s="5" t="str">
        <f t="shared" si="8"/>
        <v xml:space="preserve">C  </v>
      </c>
      <c r="AG53" s="30">
        <f t="shared" si="9"/>
        <v>45323</v>
      </c>
      <c r="AH53" s="5" t="str">
        <f t="shared" si="10"/>
        <v/>
      </c>
      <c r="AI53" s="30" t="str">
        <f t="shared" si="11"/>
        <v/>
      </c>
      <c r="AJ53" s="31" t="str">
        <f t="shared" si="18"/>
        <v/>
      </c>
      <c r="AK53" s="32" t="str">
        <f t="shared" si="12"/>
        <v/>
      </c>
      <c r="AL53" s="31" t="str">
        <f t="shared" si="19"/>
        <v/>
      </c>
      <c r="AM53" s="31" t="str">
        <f t="shared" si="20"/>
        <v/>
      </c>
      <c r="AN53" s="12"/>
      <c r="AO53" s="13"/>
      <c r="AP53" s="12"/>
      <c r="AQ53" s="13"/>
      <c r="AR53" s="12"/>
      <c r="AS53" s="13"/>
      <c r="AT53" s="14"/>
      <c r="AU53" s="13"/>
    </row>
    <row r="54" spans="1:47" ht="31.5" customHeight="1">
      <c r="A54" s="2">
        <v>50</v>
      </c>
      <c r="B54" s="26">
        <v>24463280</v>
      </c>
      <c r="C54" s="25"/>
      <c r="D54" s="3">
        <v>45323</v>
      </c>
      <c r="E54" s="2"/>
      <c r="F54" s="4" t="s">
        <v>71</v>
      </c>
      <c r="G54" s="4"/>
      <c r="H54" s="4">
        <v>0</v>
      </c>
      <c r="I54" s="4">
        <v>0</v>
      </c>
      <c r="J54" s="4">
        <v>6</v>
      </c>
      <c r="K54" s="4">
        <v>0</v>
      </c>
      <c r="L54" s="4">
        <v>0</v>
      </c>
      <c r="M54" s="4">
        <v>6</v>
      </c>
      <c r="N54" s="37" t="s">
        <v>107</v>
      </c>
      <c r="O54" s="2"/>
      <c r="P54" s="2" t="s">
        <v>109</v>
      </c>
      <c r="Q54" s="3"/>
      <c r="R54" s="2"/>
      <c r="S54" s="15" t="str">
        <f>IF(AC54="D",設定用!$E$4,
IF(AC54=" ","",
IF(RIGHT(AF54,2)="EH",設定用!$E$1,
IF(RIGHT(AF54,2)="EI",設定用!$E$2,
IF(LEFT(AF54,2)="AF",設定用!$E$4,
IF(LEFT(AF54,2)="AG",設定用!$E$5,
IF(LEFT(AF54,2)="BF",設定用!$E$4,
IF(LEFT(AF54,2)="BG",設定用!$E$5,
IF(LEFT(AF54,2)="CF",設定用!$E$3,
IF(LEFT(AF54,2)="CG",設定用!$E$4,設定用!$E$6))))))))))</f>
        <v>No Match</v>
      </c>
      <c r="T54" s="7">
        <f t="shared" si="3"/>
        <v>46081</v>
      </c>
      <c r="U54" s="27" t="str">
        <f t="shared" si="4"/>
        <v>-</v>
      </c>
      <c r="V54" s="3"/>
      <c r="W54" s="3"/>
      <c r="X54" s="8" t="str">
        <f t="shared" si="22"/>
        <v/>
      </c>
      <c r="Y54" s="3"/>
      <c r="Z54" s="4"/>
      <c r="AA54" s="2"/>
      <c r="AB54" s="4"/>
      <c r="AC54" s="2" t="str">
        <f t="shared" si="5"/>
        <v>C</v>
      </c>
      <c r="AD54" s="2" t="str">
        <f t="shared" si="6"/>
        <v xml:space="preserve"> </v>
      </c>
      <c r="AE54" s="5" t="str">
        <f t="shared" si="7"/>
        <v xml:space="preserve"> </v>
      </c>
      <c r="AF54" s="5" t="str">
        <f t="shared" si="8"/>
        <v xml:space="preserve">C  </v>
      </c>
      <c r="AG54" s="30">
        <f t="shared" si="9"/>
        <v>45323</v>
      </c>
      <c r="AH54" s="5" t="str">
        <f t="shared" si="10"/>
        <v/>
      </c>
      <c r="AI54" s="30" t="str">
        <f t="shared" si="11"/>
        <v/>
      </c>
      <c r="AJ54" s="31" t="str">
        <f t="shared" si="18"/>
        <v/>
      </c>
      <c r="AK54" s="32" t="str">
        <f t="shared" si="12"/>
        <v/>
      </c>
      <c r="AL54" s="31" t="str">
        <f t="shared" si="19"/>
        <v/>
      </c>
      <c r="AM54" s="31" t="str">
        <f t="shared" si="20"/>
        <v/>
      </c>
      <c r="AN54" s="12"/>
      <c r="AO54" s="13"/>
      <c r="AP54" s="12"/>
      <c r="AQ54" s="13"/>
      <c r="AR54" s="12"/>
      <c r="AS54" s="13"/>
      <c r="AT54" s="14"/>
      <c r="AU54" s="13"/>
    </row>
    <row r="55" spans="1:47" ht="31.5" customHeight="1">
      <c r="A55" s="2">
        <v>51</v>
      </c>
      <c r="B55" s="26">
        <v>24412897</v>
      </c>
      <c r="C55" s="25"/>
      <c r="D55" s="3">
        <v>45328</v>
      </c>
      <c r="E55" s="2"/>
      <c r="F55" s="4" t="s">
        <v>71</v>
      </c>
      <c r="G55" s="4"/>
      <c r="H55" s="4">
        <v>0</v>
      </c>
      <c r="I55" s="4">
        <v>1</v>
      </c>
      <c r="J55" s="4">
        <v>0</v>
      </c>
      <c r="K55" s="4">
        <v>0</v>
      </c>
      <c r="L55" s="4">
        <v>0</v>
      </c>
      <c r="M55" s="4">
        <v>1</v>
      </c>
      <c r="N55" s="37" t="s">
        <v>107</v>
      </c>
      <c r="O55" s="2"/>
      <c r="P55" s="2" t="s">
        <v>109</v>
      </c>
      <c r="Q55" s="3"/>
      <c r="R55" s="2"/>
      <c r="S55" s="15" t="str">
        <f>IF(AC55="D",設定用!$E$4,
IF(AC55=" ","",
IF(RIGHT(AF55,2)="EH",設定用!$E$1,
IF(RIGHT(AF55,2)="EI",設定用!$E$2,
IF(LEFT(AF55,2)="AF",設定用!$E$4,
IF(LEFT(AF55,2)="AG",設定用!$E$5,
IF(LEFT(AF55,2)="BF",設定用!$E$4,
IF(LEFT(AF55,2)="BG",設定用!$E$5,
IF(LEFT(AF55,2)="CF",設定用!$E$3,
IF(LEFT(AF55,2)="CG",設定用!$E$4,設定用!$E$6))))))))))</f>
        <v>No Match</v>
      </c>
      <c r="T55" s="7">
        <f t="shared" si="3"/>
        <v>46086</v>
      </c>
      <c r="U55" s="27" t="str">
        <f t="shared" si="4"/>
        <v>-</v>
      </c>
      <c r="V55" s="3"/>
      <c r="W55" s="3"/>
      <c r="X55" s="8" t="str">
        <f t="shared" si="22"/>
        <v/>
      </c>
      <c r="Y55" s="3"/>
      <c r="Z55" s="4"/>
      <c r="AA55" s="2"/>
      <c r="AB55" s="4"/>
      <c r="AC55" s="2" t="str">
        <f t="shared" si="5"/>
        <v>C</v>
      </c>
      <c r="AD55" s="2" t="str">
        <f t="shared" si="6"/>
        <v xml:space="preserve"> </v>
      </c>
      <c r="AE55" s="5" t="str">
        <f t="shared" si="7"/>
        <v xml:space="preserve"> </v>
      </c>
      <c r="AF55" s="5" t="str">
        <f t="shared" si="8"/>
        <v xml:space="preserve">C  </v>
      </c>
      <c r="AG55" s="30">
        <f t="shared" si="9"/>
        <v>45328</v>
      </c>
      <c r="AH55" s="5" t="str">
        <f t="shared" si="10"/>
        <v/>
      </c>
      <c r="AI55" s="30" t="str">
        <f t="shared" si="11"/>
        <v/>
      </c>
      <c r="AJ55" s="31" t="str">
        <f t="shared" si="18"/>
        <v/>
      </c>
      <c r="AK55" s="32" t="str">
        <f t="shared" si="12"/>
        <v/>
      </c>
      <c r="AL55" s="31" t="str">
        <f t="shared" si="19"/>
        <v/>
      </c>
      <c r="AM55" s="31" t="str">
        <f t="shared" si="20"/>
        <v/>
      </c>
      <c r="AN55" s="12"/>
      <c r="AO55" s="13"/>
      <c r="AP55" s="12"/>
      <c r="AQ55" s="13"/>
      <c r="AR55" s="12"/>
      <c r="AS55" s="13"/>
      <c r="AT55" s="14"/>
      <c r="AU55" s="13"/>
    </row>
    <row r="56" spans="1:47" ht="31.5" customHeight="1">
      <c r="A56" s="2">
        <v>52</v>
      </c>
      <c r="B56" s="26">
        <v>24412988</v>
      </c>
      <c r="C56" s="25"/>
      <c r="D56" s="3">
        <v>45329</v>
      </c>
      <c r="E56" s="2"/>
      <c r="F56" s="4" t="s">
        <v>71</v>
      </c>
      <c r="G56" s="4"/>
      <c r="H56" s="4">
        <v>0</v>
      </c>
      <c r="I56" s="4">
        <v>1</v>
      </c>
      <c r="J56" s="4">
        <v>0</v>
      </c>
      <c r="K56" s="4">
        <v>0</v>
      </c>
      <c r="L56" s="4">
        <v>0</v>
      </c>
      <c r="M56" s="4">
        <v>1</v>
      </c>
      <c r="N56" s="37" t="s">
        <v>107</v>
      </c>
      <c r="O56" s="2"/>
      <c r="P56" s="2" t="s">
        <v>109</v>
      </c>
      <c r="Q56" s="3"/>
      <c r="R56" s="2"/>
      <c r="S56" s="15" t="str">
        <f>IF(AC56="D",設定用!$E$4,
IF(AC56=" ","",
IF(RIGHT(AF56,2)="EH",設定用!$E$1,
IF(RIGHT(AF56,2)="EI",設定用!$E$2,
IF(LEFT(AF56,2)="AF",設定用!$E$4,
IF(LEFT(AF56,2)="AG",設定用!$E$5,
IF(LEFT(AF56,2)="BF",設定用!$E$4,
IF(LEFT(AF56,2)="BG",設定用!$E$5,
IF(LEFT(AF56,2)="CF",設定用!$E$3,
IF(LEFT(AF56,2)="CG",設定用!$E$4,設定用!$E$6))))))))))</f>
        <v>No Match</v>
      </c>
      <c r="T56" s="7">
        <f t="shared" si="3"/>
        <v>46087</v>
      </c>
      <c r="U56" s="27" t="str">
        <f t="shared" si="4"/>
        <v>-</v>
      </c>
      <c r="V56" s="3"/>
      <c r="W56" s="3"/>
      <c r="X56" s="8" t="str">
        <f t="shared" si="22"/>
        <v/>
      </c>
      <c r="Y56" s="3"/>
      <c r="Z56" s="4"/>
      <c r="AA56" s="2"/>
      <c r="AB56" s="4"/>
      <c r="AC56" s="2" t="str">
        <f t="shared" si="5"/>
        <v>C</v>
      </c>
      <c r="AD56" s="2" t="str">
        <f t="shared" si="6"/>
        <v xml:space="preserve"> </v>
      </c>
      <c r="AE56" s="5" t="str">
        <f t="shared" si="7"/>
        <v xml:space="preserve"> </v>
      </c>
      <c r="AF56" s="5" t="str">
        <f t="shared" si="8"/>
        <v xml:space="preserve">C  </v>
      </c>
      <c r="AG56" s="30">
        <f t="shared" si="9"/>
        <v>45329</v>
      </c>
      <c r="AH56" s="5" t="str">
        <f t="shared" si="10"/>
        <v/>
      </c>
      <c r="AI56" s="30" t="str">
        <f t="shared" si="11"/>
        <v/>
      </c>
      <c r="AJ56" s="31" t="str">
        <f t="shared" si="18"/>
        <v/>
      </c>
      <c r="AK56" s="32" t="str">
        <f t="shared" si="12"/>
        <v/>
      </c>
      <c r="AL56" s="31" t="str">
        <f t="shared" si="19"/>
        <v/>
      </c>
      <c r="AM56" s="31" t="str">
        <f t="shared" si="20"/>
        <v/>
      </c>
      <c r="AN56" s="12"/>
      <c r="AO56" s="13"/>
      <c r="AP56" s="12"/>
      <c r="AQ56" s="13"/>
      <c r="AR56" s="12"/>
      <c r="AS56" s="13"/>
      <c r="AT56" s="14"/>
      <c r="AU56" s="13"/>
    </row>
    <row r="57" spans="1:47" ht="31.5" customHeight="1">
      <c r="A57" s="2">
        <v>53</v>
      </c>
      <c r="B57" s="26">
        <v>24413400</v>
      </c>
      <c r="C57" s="25"/>
      <c r="D57" s="3">
        <v>45329</v>
      </c>
      <c r="E57" s="2"/>
      <c r="F57" s="4" t="s">
        <v>71</v>
      </c>
      <c r="G57" s="4" t="s">
        <v>81</v>
      </c>
      <c r="H57" s="4">
        <v>0</v>
      </c>
      <c r="I57" s="4">
        <v>0</v>
      </c>
      <c r="J57" s="4">
        <v>1</v>
      </c>
      <c r="K57" s="4">
        <v>0</v>
      </c>
      <c r="L57" s="4">
        <v>1</v>
      </c>
      <c r="M57" s="4">
        <v>2</v>
      </c>
      <c r="N57" s="36" t="s">
        <v>105</v>
      </c>
      <c r="O57" s="2"/>
      <c r="P57" s="2" t="s">
        <v>109</v>
      </c>
      <c r="Q57" s="3"/>
      <c r="R57" s="2"/>
      <c r="S57" s="15" t="str">
        <f>IF(AC57="D",設定用!$E$4,
IF(AC57=" ","",
IF(RIGHT(AF57,2)="EH",設定用!$E$1,
IF(RIGHT(AF57,2)="EI",設定用!$E$2,
IF(LEFT(AF57,2)="AF",設定用!$E$4,
IF(LEFT(AF57,2)="AG",設定用!$E$5,
IF(LEFT(AF57,2)="BF",設定用!$E$4,
IF(LEFT(AF57,2)="BG",設定用!$E$5,
IF(LEFT(AF57,2)="CF",設定用!$E$3,
IF(LEFT(AF57,2)="CG",設定用!$E$4,設定用!$E$6))))))))))</f>
        <v>No Match</v>
      </c>
      <c r="T57" s="7">
        <f t="shared" si="3"/>
        <v>46087</v>
      </c>
      <c r="U57" s="27" t="str">
        <f t="shared" si="4"/>
        <v>-</v>
      </c>
      <c r="V57" s="3"/>
      <c r="W57" s="3"/>
      <c r="X57" s="8" t="str">
        <f t="shared" si="22"/>
        <v/>
      </c>
      <c r="Y57" s="3"/>
      <c r="Z57" s="4"/>
      <c r="AA57" s="2"/>
      <c r="AB57" s="4"/>
      <c r="AC57" s="2" t="str">
        <f t="shared" si="5"/>
        <v>C</v>
      </c>
      <c r="AD57" s="2" t="str">
        <f t="shared" si="6"/>
        <v xml:space="preserve"> </v>
      </c>
      <c r="AE57" s="5" t="str">
        <f t="shared" si="7"/>
        <v xml:space="preserve"> </v>
      </c>
      <c r="AF57" s="5" t="str">
        <f t="shared" si="8"/>
        <v xml:space="preserve">C  </v>
      </c>
      <c r="AG57" s="30">
        <f>IF(D57="","",IF(P57="ニルセビマブ",EOMONTH(Q57,4)+1,IF(AND(V57="ニルセビマブ",D57&gt;=$P$2,D57&lt;=$P$3),$P$3+1,IF(AND(V57="パリビズマブ",D57&gt;=$Q$2,D57&lt;=$Q$3),$Q$3+1,D57))))</f>
        <v>45329</v>
      </c>
      <c r="AH57" s="5" t="str">
        <f t="shared" si="10"/>
        <v/>
      </c>
      <c r="AI57" s="30" t="str">
        <f t="shared" si="11"/>
        <v/>
      </c>
      <c r="AJ57" s="31" t="str">
        <f t="shared" si="18"/>
        <v/>
      </c>
      <c r="AK57" s="32" t="str">
        <f t="shared" si="12"/>
        <v/>
      </c>
      <c r="AL57" s="31" t="str">
        <f t="shared" si="19"/>
        <v/>
      </c>
      <c r="AM57" s="31" t="str">
        <f t="shared" si="20"/>
        <v/>
      </c>
      <c r="AN57" s="12"/>
      <c r="AO57" s="13"/>
      <c r="AP57" s="12"/>
      <c r="AQ57" s="13"/>
      <c r="AR57" s="12"/>
      <c r="AS57" s="13"/>
      <c r="AT57" s="14"/>
      <c r="AU57" s="13"/>
    </row>
    <row r="58" spans="1:47" ht="31.5" customHeight="1">
      <c r="A58" s="2">
        <v>54</v>
      </c>
      <c r="B58" s="26">
        <v>24415223</v>
      </c>
      <c r="C58" s="25"/>
      <c r="D58" s="3">
        <v>45331</v>
      </c>
      <c r="E58" s="2"/>
      <c r="F58" s="4" t="s">
        <v>71</v>
      </c>
      <c r="G58" s="4"/>
      <c r="H58" s="4">
        <v>0</v>
      </c>
      <c r="I58" s="4">
        <v>0</v>
      </c>
      <c r="J58" s="4">
        <v>1</v>
      </c>
      <c r="K58" s="4">
        <v>0</v>
      </c>
      <c r="L58" s="4">
        <v>0</v>
      </c>
      <c r="M58" s="4">
        <v>1</v>
      </c>
      <c r="N58" s="37" t="s">
        <v>107</v>
      </c>
      <c r="O58" s="2"/>
      <c r="P58" s="2" t="s">
        <v>109</v>
      </c>
      <c r="Q58" s="3"/>
      <c r="R58" s="2"/>
      <c r="S58" s="15" t="str">
        <f>IF(AC58="D",設定用!$E$4,
IF(AC58=" ","",
IF(RIGHT(AF58,2)="EH",設定用!$E$1,
IF(RIGHT(AF58,2)="EI",設定用!$E$2,
IF(LEFT(AF58,2)="AF",設定用!$E$4,
IF(LEFT(AF58,2)="AG",設定用!$E$5,
IF(LEFT(AF58,2)="BF",設定用!$E$4,
IF(LEFT(AF58,2)="BG",設定用!$E$5,
IF(LEFT(AF58,2)="CF",設定用!$E$3,
IF(LEFT(AF58,2)="CG",設定用!$E$4,設定用!$E$6))))))))))</f>
        <v>No Match</v>
      </c>
      <c r="T58" s="7">
        <f t="shared" si="3"/>
        <v>46089</v>
      </c>
      <c r="U58" s="27" t="str">
        <f t="shared" si="4"/>
        <v>-</v>
      </c>
      <c r="V58" s="3"/>
      <c r="W58" s="3"/>
      <c r="X58" s="8" t="str">
        <f t="shared" si="22"/>
        <v/>
      </c>
      <c r="Y58" s="3"/>
      <c r="Z58" s="4"/>
      <c r="AA58" s="2"/>
      <c r="AB58" s="4"/>
      <c r="AC58" s="2" t="str">
        <f t="shared" si="5"/>
        <v>C</v>
      </c>
      <c r="AD58" s="2" t="str">
        <f t="shared" si="6"/>
        <v xml:space="preserve"> </v>
      </c>
      <c r="AE58" s="5" t="str">
        <f t="shared" si="7"/>
        <v xml:space="preserve"> </v>
      </c>
      <c r="AF58" s="5" t="str">
        <f t="shared" si="8"/>
        <v xml:space="preserve">C  </v>
      </c>
      <c r="AG58" s="30">
        <f t="shared" ref="AG58:AG85" si="23">IF(D58="","",IF(P58="ニルセビマブ",EOMONTH(Q58,4)+1,IF(AND(V58="ニルセビマブ",D58&gt;=$P$2,D58&lt;=$P$3),$P$3+1,IF(AND(V58="パリビズマブ",D58&gt;=$Q$2,D58&lt;=$Q$3),$Q$3+1,D58))))</f>
        <v>45331</v>
      </c>
      <c r="AH58" s="5" t="str">
        <f t="shared" si="10"/>
        <v/>
      </c>
      <c r="AI58" s="30" t="str">
        <f t="shared" si="11"/>
        <v/>
      </c>
      <c r="AJ58" s="31" t="str">
        <f t="shared" si="18"/>
        <v/>
      </c>
      <c r="AK58" s="32" t="str">
        <f t="shared" si="12"/>
        <v/>
      </c>
      <c r="AL58" s="31" t="str">
        <f t="shared" si="19"/>
        <v/>
      </c>
      <c r="AM58" s="31" t="str">
        <f t="shared" si="20"/>
        <v/>
      </c>
      <c r="AN58" s="12"/>
      <c r="AO58" s="13"/>
      <c r="AP58" s="12"/>
      <c r="AQ58" s="13"/>
      <c r="AR58" s="12"/>
      <c r="AS58" s="13"/>
      <c r="AT58" s="14"/>
      <c r="AU58" s="13"/>
    </row>
    <row r="59" spans="1:47" ht="31.5" customHeight="1">
      <c r="A59" s="2">
        <v>55</v>
      </c>
      <c r="B59" s="26">
        <v>24416320</v>
      </c>
      <c r="C59" s="25"/>
      <c r="D59" s="3">
        <v>45335</v>
      </c>
      <c r="E59" s="2"/>
      <c r="F59" s="4" t="s">
        <v>71</v>
      </c>
      <c r="G59" s="4"/>
      <c r="H59" s="4">
        <v>0</v>
      </c>
      <c r="I59" s="4">
        <v>0</v>
      </c>
      <c r="J59" s="4">
        <v>1</v>
      </c>
      <c r="K59" s="4">
        <v>0</v>
      </c>
      <c r="L59" s="4">
        <v>0</v>
      </c>
      <c r="M59" s="4">
        <v>1</v>
      </c>
      <c r="N59" s="37" t="s">
        <v>107</v>
      </c>
      <c r="O59" s="2"/>
      <c r="P59" s="2" t="s">
        <v>109</v>
      </c>
      <c r="Q59" s="3"/>
      <c r="R59" s="2"/>
      <c r="S59" s="15" t="str">
        <f>IF(AC59="D",設定用!$E$4,
IF(AC59=" ","",
IF(RIGHT(AF59,2)="EH",設定用!$E$1,
IF(RIGHT(AF59,2)="EI",設定用!$E$2,
IF(LEFT(AF59,2)="AF",設定用!$E$4,
IF(LEFT(AF59,2)="AG",設定用!$E$5,
IF(LEFT(AF59,2)="BF",設定用!$E$4,
IF(LEFT(AF59,2)="BG",設定用!$E$5,
IF(LEFT(AF59,2)="CF",設定用!$E$3,
IF(LEFT(AF59,2)="CG",設定用!$E$4,設定用!$E$6))))))))))</f>
        <v>No Match</v>
      </c>
      <c r="T59" s="7">
        <f t="shared" si="3"/>
        <v>46093</v>
      </c>
      <c r="U59" s="27" t="str">
        <f t="shared" si="4"/>
        <v>-</v>
      </c>
      <c r="V59" s="3"/>
      <c r="W59" s="3"/>
      <c r="X59" s="8" t="str">
        <f t="shared" si="22"/>
        <v/>
      </c>
      <c r="Y59" s="3"/>
      <c r="Z59" s="4"/>
      <c r="AA59" s="2"/>
      <c r="AB59" s="4"/>
      <c r="AC59" s="2" t="str">
        <f t="shared" si="5"/>
        <v>C</v>
      </c>
      <c r="AD59" s="2" t="str">
        <f t="shared" si="6"/>
        <v xml:space="preserve"> </v>
      </c>
      <c r="AE59" s="5" t="str">
        <f t="shared" si="7"/>
        <v xml:space="preserve"> </v>
      </c>
      <c r="AF59" s="5" t="str">
        <f t="shared" si="8"/>
        <v xml:space="preserve">C  </v>
      </c>
      <c r="AG59" s="30">
        <f t="shared" si="23"/>
        <v>45335</v>
      </c>
      <c r="AH59" s="5" t="str">
        <f t="shared" si="10"/>
        <v/>
      </c>
      <c r="AI59" s="30" t="str">
        <f t="shared" si="11"/>
        <v/>
      </c>
      <c r="AJ59" s="31" t="str">
        <f t="shared" si="18"/>
        <v/>
      </c>
      <c r="AK59" s="32" t="str">
        <f t="shared" si="12"/>
        <v/>
      </c>
      <c r="AL59" s="31" t="str">
        <f t="shared" si="19"/>
        <v/>
      </c>
      <c r="AM59" s="31" t="str">
        <f t="shared" si="20"/>
        <v/>
      </c>
      <c r="AN59" s="12"/>
      <c r="AO59" s="13"/>
      <c r="AP59" s="12"/>
      <c r="AQ59" s="13"/>
      <c r="AR59" s="12"/>
      <c r="AS59" s="13"/>
      <c r="AT59" s="14"/>
      <c r="AU59" s="13"/>
    </row>
    <row r="60" spans="1:47" ht="31.5" customHeight="1">
      <c r="A60" s="2">
        <v>56</v>
      </c>
      <c r="B60" s="26">
        <v>24419819</v>
      </c>
      <c r="C60" s="25"/>
      <c r="D60" s="3">
        <v>45340</v>
      </c>
      <c r="E60" s="2"/>
      <c r="F60" s="4" t="s">
        <v>71</v>
      </c>
      <c r="G60" s="4"/>
      <c r="H60" s="4">
        <v>0</v>
      </c>
      <c r="I60" s="4">
        <v>0</v>
      </c>
      <c r="J60" s="4">
        <v>1</v>
      </c>
      <c r="K60" s="4">
        <v>0</v>
      </c>
      <c r="L60" s="4">
        <v>0</v>
      </c>
      <c r="M60" s="4">
        <v>1</v>
      </c>
      <c r="N60" s="37" t="s">
        <v>107</v>
      </c>
      <c r="O60" s="2"/>
      <c r="P60" s="2" t="s">
        <v>109</v>
      </c>
      <c r="Q60" s="3"/>
      <c r="R60" s="2"/>
      <c r="S60" s="15" t="str">
        <f>IF(AC60="D",設定用!$E$4,
IF(AC60=" ","",
IF(RIGHT(AF60,2)="EH",設定用!$E$1,
IF(RIGHT(AF60,2)="EI",設定用!$E$2,
IF(LEFT(AF60,2)="AF",設定用!$E$4,
IF(LEFT(AF60,2)="AG",設定用!$E$5,
IF(LEFT(AF60,2)="BF",設定用!$E$4,
IF(LEFT(AF60,2)="BG",設定用!$E$5,
IF(LEFT(AF60,2)="CF",設定用!$E$3,
IF(LEFT(AF60,2)="CG",設定用!$E$4,設定用!$E$6))))))))))</f>
        <v>No Match</v>
      </c>
      <c r="T60" s="7">
        <f t="shared" si="3"/>
        <v>46098</v>
      </c>
      <c r="U60" s="27" t="str">
        <f t="shared" si="4"/>
        <v>-</v>
      </c>
      <c r="V60" s="3"/>
      <c r="W60" s="3"/>
      <c r="X60" s="8" t="str">
        <f t="shared" si="22"/>
        <v/>
      </c>
      <c r="Y60" s="3"/>
      <c r="Z60" s="4"/>
      <c r="AA60" s="2"/>
      <c r="AB60" s="4"/>
      <c r="AC60" s="2" t="str">
        <f t="shared" si="5"/>
        <v>C</v>
      </c>
      <c r="AD60" s="2" t="str">
        <f t="shared" si="6"/>
        <v xml:space="preserve"> </v>
      </c>
      <c r="AE60" s="5" t="str">
        <f t="shared" si="7"/>
        <v xml:space="preserve"> </v>
      </c>
      <c r="AF60" s="5" t="str">
        <f t="shared" si="8"/>
        <v xml:space="preserve">C  </v>
      </c>
      <c r="AG60" s="30">
        <f t="shared" si="23"/>
        <v>45340</v>
      </c>
      <c r="AH60" s="5" t="str">
        <f t="shared" si="10"/>
        <v/>
      </c>
      <c r="AI60" s="30" t="str">
        <f t="shared" si="11"/>
        <v/>
      </c>
      <c r="AJ60" s="31" t="str">
        <f t="shared" si="18"/>
        <v/>
      </c>
      <c r="AK60" s="32" t="str">
        <f t="shared" si="12"/>
        <v/>
      </c>
      <c r="AL60" s="31" t="str">
        <f t="shared" si="19"/>
        <v/>
      </c>
      <c r="AM60" s="31" t="str">
        <f t="shared" si="20"/>
        <v/>
      </c>
      <c r="AN60" s="12"/>
      <c r="AO60" s="13"/>
      <c r="AP60" s="12"/>
      <c r="AQ60" s="13"/>
      <c r="AR60" s="12"/>
      <c r="AS60" s="13"/>
      <c r="AT60" s="14"/>
      <c r="AU60" s="13"/>
    </row>
    <row r="61" spans="1:47" ht="31.5" customHeight="1">
      <c r="A61" s="2">
        <v>57</v>
      </c>
      <c r="B61" s="26">
        <v>24421684</v>
      </c>
      <c r="C61" s="25"/>
      <c r="D61" s="3">
        <v>45342</v>
      </c>
      <c r="E61" s="2"/>
      <c r="F61" s="4" t="s">
        <v>71</v>
      </c>
      <c r="G61" s="4" t="s">
        <v>78</v>
      </c>
      <c r="H61" s="4">
        <v>0</v>
      </c>
      <c r="I61" s="4">
        <v>0</v>
      </c>
      <c r="J61" s="4">
        <v>1</v>
      </c>
      <c r="K61" s="4">
        <v>0</v>
      </c>
      <c r="L61" s="4">
        <v>0</v>
      </c>
      <c r="M61" s="4">
        <v>1</v>
      </c>
      <c r="N61" s="37" t="s">
        <v>107</v>
      </c>
      <c r="O61" s="2"/>
      <c r="P61" s="2" t="s">
        <v>109</v>
      </c>
      <c r="Q61" s="3"/>
      <c r="R61" s="2"/>
      <c r="S61" s="15" t="str">
        <f>IF(AC61="D",設定用!$E$4,
IF(AC61=" ","",
IF(RIGHT(AF61,2)="EH",設定用!$E$1,
IF(RIGHT(AF61,2)="EI",設定用!$E$2,
IF(LEFT(AF61,2)="AF",設定用!$E$4,
IF(LEFT(AF61,2)="AG",設定用!$E$5,
IF(LEFT(AF61,2)="BF",設定用!$E$4,
IF(LEFT(AF61,2)="BG",設定用!$E$5,
IF(LEFT(AF61,2)="CF",設定用!$E$3,
IF(LEFT(AF61,2)="CG",設定用!$E$4,設定用!$E$6))))))))))</f>
        <v>No Match</v>
      </c>
      <c r="T61" s="7">
        <f t="shared" si="3"/>
        <v>46100</v>
      </c>
      <c r="U61" s="27" t="str">
        <f t="shared" si="4"/>
        <v>-</v>
      </c>
      <c r="V61" s="3"/>
      <c r="W61" s="3"/>
      <c r="X61" s="8" t="str">
        <f t="shared" si="22"/>
        <v/>
      </c>
      <c r="Y61" s="3"/>
      <c r="Z61" s="4"/>
      <c r="AA61" s="2"/>
      <c r="AB61" s="4"/>
      <c r="AC61" s="2" t="str">
        <f t="shared" si="5"/>
        <v>C</v>
      </c>
      <c r="AD61" s="2" t="str">
        <f t="shared" si="6"/>
        <v xml:space="preserve"> </v>
      </c>
      <c r="AE61" s="5" t="str">
        <f t="shared" si="7"/>
        <v xml:space="preserve"> </v>
      </c>
      <c r="AF61" s="5" t="str">
        <f t="shared" si="8"/>
        <v xml:space="preserve">C  </v>
      </c>
      <c r="AG61" s="30">
        <f t="shared" si="23"/>
        <v>45342</v>
      </c>
      <c r="AH61" s="5" t="str">
        <f t="shared" si="10"/>
        <v/>
      </c>
      <c r="AI61" s="30" t="str">
        <f t="shared" si="11"/>
        <v/>
      </c>
      <c r="AJ61" s="31" t="str">
        <f t="shared" si="18"/>
        <v/>
      </c>
      <c r="AK61" s="32" t="str">
        <f t="shared" si="12"/>
        <v/>
      </c>
      <c r="AL61" s="31" t="str">
        <f t="shared" si="19"/>
        <v/>
      </c>
      <c r="AM61" s="31" t="str">
        <f t="shared" si="20"/>
        <v/>
      </c>
      <c r="AN61" s="12"/>
      <c r="AO61" s="13"/>
      <c r="AP61" s="12"/>
      <c r="AQ61" s="13"/>
      <c r="AR61" s="12"/>
      <c r="AS61" s="13"/>
      <c r="AT61" s="14"/>
      <c r="AU61" s="13"/>
    </row>
    <row r="62" spans="1:47" ht="31.5" customHeight="1">
      <c r="A62" s="2">
        <v>58</v>
      </c>
      <c r="B62" s="26">
        <v>24423456</v>
      </c>
      <c r="C62" s="25"/>
      <c r="D62" s="3">
        <v>45344</v>
      </c>
      <c r="E62" s="2"/>
      <c r="F62" s="4" t="s">
        <v>71</v>
      </c>
      <c r="G62" s="4"/>
      <c r="H62" s="4">
        <v>0</v>
      </c>
      <c r="I62" s="4">
        <v>0</v>
      </c>
      <c r="J62" s="4">
        <v>1</v>
      </c>
      <c r="K62" s="4">
        <v>0</v>
      </c>
      <c r="L62" s="4">
        <v>0</v>
      </c>
      <c r="M62" s="4">
        <v>1</v>
      </c>
      <c r="N62" s="37" t="s">
        <v>107</v>
      </c>
      <c r="O62" s="2"/>
      <c r="P62" s="2" t="s">
        <v>109</v>
      </c>
      <c r="Q62" s="3"/>
      <c r="R62" s="2"/>
      <c r="S62" s="15" t="str">
        <f>IF(AC62="D",設定用!$E$4,
IF(AC62=" ","",
IF(RIGHT(AF62,2)="EH",設定用!$E$1,
IF(RIGHT(AF62,2)="EI",設定用!$E$2,
IF(LEFT(AF62,2)="AF",設定用!$E$4,
IF(LEFT(AF62,2)="AG",設定用!$E$5,
IF(LEFT(AF62,2)="BF",設定用!$E$4,
IF(LEFT(AF62,2)="BG",設定用!$E$5,
IF(LEFT(AF62,2)="CF",設定用!$E$3,
IF(LEFT(AF62,2)="CG",設定用!$E$4,設定用!$E$6))))))))))</f>
        <v>No Match</v>
      </c>
      <c r="T62" s="7">
        <f t="shared" si="3"/>
        <v>46102</v>
      </c>
      <c r="U62" s="27" t="str">
        <f t="shared" si="4"/>
        <v>-</v>
      </c>
      <c r="V62" s="3"/>
      <c r="W62" s="3"/>
      <c r="X62" s="8" t="str">
        <f t="shared" si="22"/>
        <v/>
      </c>
      <c r="Y62" s="3"/>
      <c r="Z62" s="4"/>
      <c r="AA62" s="2"/>
      <c r="AB62" s="4"/>
      <c r="AC62" s="2" t="str">
        <f t="shared" si="5"/>
        <v>C</v>
      </c>
      <c r="AD62" s="2" t="str">
        <f t="shared" si="6"/>
        <v xml:space="preserve"> </v>
      </c>
      <c r="AE62" s="5" t="str">
        <f t="shared" si="7"/>
        <v xml:space="preserve"> </v>
      </c>
      <c r="AF62" s="5" t="str">
        <f t="shared" si="8"/>
        <v xml:space="preserve">C  </v>
      </c>
      <c r="AG62" s="30">
        <f t="shared" si="23"/>
        <v>45344</v>
      </c>
      <c r="AH62" s="5" t="str">
        <f t="shared" si="10"/>
        <v/>
      </c>
      <c r="AI62" s="30" t="str">
        <f t="shared" si="11"/>
        <v/>
      </c>
      <c r="AJ62" s="31" t="str">
        <f t="shared" si="18"/>
        <v/>
      </c>
      <c r="AK62" s="32" t="str">
        <f t="shared" si="12"/>
        <v/>
      </c>
      <c r="AL62" s="31" t="str">
        <f t="shared" si="19"/>
        <v/>
      </c>
      <c r="AM62" s="31" t="str">
        <f t="shared" si="20"/>
        <v/>
      </c>
      <c r="AN62" s="12"/>
      <c r="AO62" s="13"/>
      <c r="AP62" s="12"/>
      <c r="AQ62" s="13"/>
      <c r="AR62" s="12"/>
      <c r="AS62" s="13"/>
      <c r="AT62" s="14"/>
      <c r="AU62" s="13"/>
    </row>
    <row r="63" spans="1:47" ht="31.5" customHeight="1">
      <c r="A63" s="2">
        <v>59</v>
      </c>
      <c r="B63" s="26">
        <v>24427309</v>
      </c>
      <c r="C63" s="25"/>
      <c r="D63" s="3">
        <v>45350</v>
      </c>
      <c r="E63" s="2"/>
      <c r="F63" s="4" t="s">
        <v>71</v>
      </c>
      <c r="G63" s="4" t="s">
        <v>82</v>
      </c>
      <c r="H63" s="4">
        <v>0</v>
      </c>
      <c r="I63" s="4">
        <v>0</v>
      </c>
      <c r="J63" s="4">
        <v>0</v>
      </c>
      <c r="K63" s="4">
        <v>0</v>
      </c>
      <c r="L63" s="4">
        <v>1</v>
      </c>
      <c r="M63" s="4">
        <v>1</v>
      </c>
      <c r="N63" s="36" t="s">
        <v>105</v>
      </c>
      <c r="O63" s="2"/>
      <c r="P63" s="2" t="s">
        <v>110</v>
      </c>
      <c r="Q63" s="3"/>
      <c r="R63" s="2"/>
      <c r="S63" s="15" t="str">
        <f>IF(AC63="D",設定用!$E$4,
IF(AC63=" ","",
IF(RIGHT(AF63,2)="EH",設定用!$E$1,
IF(RIGHT(AF63,2)="EI",設定用!$E$2,
IF(LEFT(AF63,2)="AF",設定用!$E$4,
IF(LEFT(AF63,2)="AG",設定用!$E$5,
IF(LEFT(AF63,2)="BF",設定用!$E$4,
IF(LEFT(AF63,2)="BG",設定用!$E$5,
IF(LEFT(AF63,2)="CF",設定用!$E$3,
IF(LEFT(AF63,2)="CG",設定用!$E$4,設定用!$E$6))))))))))</f>
        <v>No Match</v>
      </c>
      <c r="T63" s="7">
        <f t="shared" si="3"/>
        <v>46108</v>
      </c>
      <c r="U63" s="27" t="str">
        <f t="shared" si="4"/>
        <v>-</v>
      </c>
      <c r="V63" s="3"/>
      <c r="W63" s="3"/>
      <c r="X63" s="8" t="str">
        <f t="shared" si="22"/>
        <v/>
      </c>
      <c r="Y63" s="3"/>
      <c r="Z63" s="4"/>
      <c r="AA63" s="2"/>
      <c r="AB63" s="4"/>
      <c r="AC63" s="2" t="str">
        <f t="shared" si="5"/>
        <v>C</v>
      </c>
      <c r="AD63" s="2" t="str">
        <f t="shared" si="6"/>
        <v xml:space="preserve"> </v>
      </c>
      <c r="AE63" s="5" t="str">
        <f t="shared" si="7"/>
        <v xml:space="preserve"> </v>
      </c>
      <c r="AF63" s="5" t="str">
        <f t="shared" si="8"/>
        <v xml:space="preserve">C  </v>
      </c>
      <c r="AG63" s="30">
        <f t="shared" si="23"/>
        <v>45350</v>
      </c>
      <c r="AH63" s="5" t="str">
        <f t="shared" si="10"/>
        <v/>
      </c>
      <c r="AI63" s="30" t="str">
        <f t="shared" si="11"/>
        <v/>
      </c>
      <c r="AJ63" s="31" t="str">
        <f t="shared" si="18"/>
        <v/>
      </c>
      <c r="AK63" s="32" t="str">
        <f t="shared" si="12"/>
        <v/>
      </c>
      <c r="AL63" s="31" t="str">
        <f t="shared" si="19"/>
        <v/>
      </c>
      <c r="AM63" s="31" t="str">
        <f t="shared" si="20"/>
        <v/>
      </c>
      <c r="AN63" s="12"/>
      <c r="AO63" s="13"/>
      <c r="AP63" s="12"/>
      <c r="AQ63" s="13"/>
      <c r="AR63" s="12"/>
      <c r="AS63" s="13"/>
      <c r="AT63" s="14"/>
      <c r="AU63" s="13"/>
    </row>
    <row r="64" spans="1:47" ht="31.5" customHeight="1">
      <c r="A64" s="2">
        <v>60</v>
      </c>
      <c r="B64" s="26">
        <v>24427731</v>
      </c>
      <c r="C64" s="25"/>
      <c r="D64" s="3">
        <v>45351</v>
      </c>
      <c r="E64" s="2"/>
      <c r="F64" s="4" t="s">
        <v>71</v>
      </c>
      <c r="G64" s="4" t="s">
        <v>77</v>
      </c>
      <c r="H64" s="4">
        <v>0</v>
      </c>
      <c r="I64" s="4">
        <v>0</v>
      </c>
      <c r="J64" s="4">
        <v>1</v>
      </c>
      <c r="K64" s="4">
        <v>0</v>
      </c>
      <c r="L64" s="4">
        <v>0</v>
      </c>
      <c r="M64" s="4">
        <v>1</v>
      </c>
      <c r="N64" s="37" t="s">
        <v>107</v>
      </c>
      <c r="O64" s="2"/>
      <c r="P64" s="2" t="s">
        <v>109</v>
      </c>
      <c r="Q64" s="3"/>
      <c r="R64" s="2"/>
      <c r="S64" s="15" t="str">
        <f>IF(AC64="D",設定用!$E$4,
IF(AC64=" ","",
IF(RIGHT(AF64,2)="EH",設定用!$E$1,
IF(RIGHT(AF64,2)="EI",設定用!$E$2,
IF(LEFT(AF64,2)="AF",設定用!$E$4,
IF(LEFT(AF64,2)="AG",設定用!$E$5,
IF(LEFT(AF64,2)="BF",設定用!$E$4,
IF(LEFT(AF64,2)="BG",設定用!$E$5,
IF(LEFT(AF64,2)="CF",設定用!$E$3,
IF(LEFT(AF64,2)="CG",設定用!$E$4,設定用!$E$6))))))))))</f>
        <v>No Match</v>
      </c>
      <c r="T64" s="7">
        <f t="shared" si="3"/>
        <v>46109</v>
      </c>
      <c r="U64" s="27" t="str">
        <f t="shared" si="4"/>
        <v>-</v>
      </c>
      <c r="V64" s="3"/>
      <c r="W64" s="3"/>
      <c r="X64" s="8" t="str">
        <f t="shared" si="22"/>
        <v/>
      </c>
      <c r="Y64" s="3"/>
      <c r="Z64" s="4"/>
      <c r="AA64" s="2"/>
      <c r="AB64" s="4"/>
      <c r="AC64" s="2" t="str">
        <f t="shared" si="5"/>
        <v>C</v>
      </c>
      <c r="AD64" s="2" t="str">
        <f t="shared" si="6"/>
        <v xml:space="preserve"> </v>
      </c>
      <c r="AE64" s="5" t="str">
        <f t="shared" si="7"/>
        <v xml:space="preserve"> </v>
      </c>
      <c r="AF64" s="5" t="str">
        <f t="shared" si="8"/>
        <v xml:space="preserve">C  </v>
      </c>
      <c r="AG64" s="30">
        <f t="shared" si="23"/>
        <v>45351</v>
      </c>
      <c r="AH64" s="5" t="str">
        <f t="shared" si="10"/>
        <v/>
      </c>
      <c r="AI64" s="30" t="str">
        <f t="shared" si="11"/>
        <v/>
      </c>
      <c r="AJ64" s="31" t="str">
        <f t="shared" si="18"/>
        <v/>
      </c>
      <c r="AK64" s="32" t="str">
        <f t="shared" si="12"/>
        <v/>
      </c>
      <c r="AL64" s="31" t="str">
        <f t="shared" si="19"/>
        <v/>
      </c>
      <c r="AM64" s="31" t="str">
        <f t="shared" si="20"/>
        <v/>
      </c>
      <c r="AN64" s="12"/>
      <c r="AO64" s="13"/>
      <c r="AP64" s="12"/>
      <c r="AQ64" s="13"/>
      <c r="AR64" s="12"/>
      <c r="AS64" s="13"/>
      <c r="AT64" s="14"/>
      <c r="AU64" s="13"/>
    </row>
    <row r="65" spans="1:47" ht="31.5" customHeight="1">
      <c r="A65" s="2">
        <v>61</v>
      </c>
      <c r="B65" s="26">
        <v>24429422</v>
      </c>
      <c r="C65" s="25"/>
      <c r="D65" s="3">
        <v>45353</v>
      </c>
      <c r="E65" s="2"/>
      <c r="F65" s="4" t="s">
        <v>71</v>
      </c>
      <c r="G65" s="4"/>
      <c r="H65" s="4">
        <v>0</v>
      </c>
      <c r="I65" s="4">
        <v>0</v>
      </c>
      <c r="J65" s="4">
        <v>1</v>
      </c>
      <c r="K65" s="4">
        <v>0</v>
      </c>
      <c r="L65" s="4">
        <v>0</v>
      </c>
      <c r="M65" s="4">
        <v>1</v>
      </c>
      <c r="N65" s="37" t="s">
        <v>107</v>
      </c>
      <c r="O65" s="2"/>
      <c r="P65" s="2" t="s">
        <v>109</v>
      </c>
      <c r="Q65" s="3"/>
      <c r="R65" s="2"/>
      <c r="S65" s="15" t="str">
        <f>IF(AC65="D",設定用!$E$4,
IF(AC65=" ","",
IF(RIGHT(AF65,2)="EH",設定用!$E$1,
IF(RIGHT(AF65,2)="EI",設定用!$E$2,
IF(LEFT(AF65,2)="AF",設定用!$E$4,
IF(LEFT(AF65,2)="AG",設定用!$E$5,
IF(LEFT(AF65,2)="BF",設定用!$E$4,
IF(LEFT(AF65,2)="BG",設定用!$E$5,
IF(LEFT(AF65,2)="CF",設定用!$E$3,
IF(LEFT(AF65,2)="CG",設定用!$E$4,設定用!$E$6))))))))))</f>
        <v>No Match</v>
      </c>
      <c r="T65" s="7">
        <f t="shared" si="3"/>
        <v>46113</v>
      </c>
      <c r="U65" s="27" t="str">
        <f t="shared" si="4"/>
        <v>-</v>
      </c>
      <c r="V65" s="3"/>
      <c r="W65" s="3"/>
      <c r="X65" s="8" t="str">
        <f t="shared" si="22"/>
        <v/>
      </c>
      <c r="Y65" s="3"/>
      <c r="Z65" s="4"/>
      <c r="AA65" s="2"/>
      <c r="AB65" s="4"/>
      <c r="AC65" s="2" t="str">
        <f t="shared" si="5"/>
        <v>C</v>
      </c>
      <c r="AD65" s="2" t="str">
        <f t="shared" si="6"/>
        <v xml:space="preserve"> </v>
      </c>
      <c r="AE65" s="5" t="str">
        <f t="shared" si="7"/>
        <v xml:space="preserve"> </v>
      </c>
      <c r="AF65" s="5" t="str">
        <f t="shared" si="8"/>
        <v xml:space="preserve">C  </v>
      </c>
      <c r="AG65" s="30">
        <f t="shared" si="23"/>
        <v>45353</v>
      </c>
      <c r="AH65" s="5" t="str">
        <f t="shared" si="10"/>
        <v/>
      </c>
      <c r="AI65" s="30" t="str">
        <f t="shared" si="11"/>
        <v/>
      </c>
      <c r="AJ65" s="31" t="str">
        <f t="shared" si="18"/>
        <v/>
      </c>
      <c r="AK65" s="32" t="str">
        <f t="shared" si="12"/>
        <v/>
      </c>
      <c r="AL65" s="31" t="str">
        <f t="shared" si="19"/>
        <v/>
      </c>
      <c r="AM65" s="31" t="str">
        <f t="shared" si="20"/>
        <v/>
      </c>
      <c r="AN65" s="12"/>
      <c r="AO65" s="13"/>
      <c r="AP65" s="12"/>
      <c r="AQ65" s="13"/>
      <c r="AR65" s="12"/>
      <c r="AS65" s="13"/>
      <c r="AT65" s="14"/>
      <c r="AU65" s="13"/>
    </row>
    <row r="66" spans="1:47" ht="31.5" customHeight="1">
      <c r="A66" s="2">
        <v>62</v>
      </c>
      <c r="B66" s="26">
        <v>24432127</v>
      </c>
      <c r="C66" s="25"/>
      <c r="D66" s="3">
        <v>45356</v>
      </c>
      <c r="E66" s="2"/>
      <c r="F66" s="4" t="s">
        <v>71</v>
      </c>
      <c r="G66" s="4"/>
      <c r="H66" s="4">
        <v>0</v>
      </c>
      <c r="I66" s="4">
        <v>0</v>
      </c>
      <c r="J66" s="4">
        <v>1</v>
      </c>
      <c r="K66" s="4">
        <v>0</v>
      </c>
      <c r="L66" s="4">
        <v>0</v>
      </c>
      <c r="M66" s="4">
        <v>1</v>
      </c>
      <c r="N66" s="37" t="s">
        <v>107</v>
      </c>
      <c r="O66" s="2"/>
      <c r="P66" s="2" t="s">
        <v>109</v>
      </c>
      <c r="Q66" s="3"/>
      <c r="R66" s="2"/>
      <c r="S66" s="15" t="str">
        <f>IF(AC66="D",設定用!$E$4,
IF(AC66=" ","",
IF(RIGHT(AF66,2)="EH",設定用!$E$1,
IF(RIGHT(AF66,2)="EI",設定用!$E$2,
IF(LEFT(AF66,2)="AF",設定用!$E$4,
IF(LEFT(AF66,2)="AG",設定用!$E$5,
IF(LEFT(AF66,2)="BF",設定用!$E$4,
IF(LEFT(AF66,2)="BG",設定用!$E$5,
IF(LEFT(AF66,2)="CF",設定用!$E$3,
IF(LEFT(AF66,2)="CG",設定用!$E$4,設定用!$E$6))))))))))</f>
        <v>No Match</v>
      </c>
      <c r="T66" s="7">
        <f t="shared" si="3"/>
        <v>46116</v>
      </c>
      <c r="U66" s="27" t="str">
        <f t="shared" si="4"/>
        <v>-</v>
      </c>
      <c r="V66" s="3"/>
      <c r="W66" s="3"/>
      <c r="X66" s="8" t="str">
        <f t="shared" si="22"/>
        <v/>
      </c>
      <c r="Y66" s="3"/>
      <c r="Z66" s="4"/>
      <c r="AA66" s="2"/>
      <c r="AB66" s="4"/>
      <c r="AC66" s="2" t="str">
        <f t="shared" si="5"/>
        <v>C</v>
      </c>
      <c r="AD66" s="2" t="str">
        <f t="shared" si="6"/>
        <v xml:space="preserve"> </v>
      </c>
      <c r="AE66" s="5" t="str">
        <f t="shared" si="7"/>
        <v xml:space="preserve"> </v>
      </c>
      <c r="AF66" s="5" t="str">
        <f t="shared" si="8"/>
        <v xml:space="preserve">C  </v>
      </c>
      <c r="AG66" s="30">
        <f t="shared" si="23"/>
        <v>45356</v>
      </c>
      <c r="AH66" s="5" t="str">
        <f t="shared" si="10"/>
        <v/>
      </c>
      <c r="AI66" s="30" t="str">
        <f t="shared" si="11"/>
        <v/>
      </c>
      <c r="AJ66" s="31" t="str">
        <f t="shared" si="18"/>
        <v/>
      </c>
      <c r="AK66" s="32" t="str">
        <f t="shared" si="12"/>
        <v/>
      </c>
      <c r="AL66" s="31" t="str">
        <f t="shared" si="19"/>
        <v/>
      </c>
      <c r="AM66" s="31" t="str">
        <f t="shared" si="20"/>
        <v/>
      </c>
      <c r="AN66" s="12"/>
      <c r="AO66" s="13"/>
      <c r="AP66" s="12"/>
      <c r="AQ66" s="13"/>
      <c r="AR66" s="12"/>
      <c r="AS66" s="13"/>
      <c r="AT66" s="14"/>
      <c r="AU66" s="13"/>
    </row>
    <row r="67" spans="1:47" ht="31.5" customHeight="1">
      <c r="A67" s="2">
        <v>63</v>
      </c>
      <c r="B67" s="26">
        <v>24435122</v>
      </c>
      <c r="C67" s="25"/>
      <c r="D67" s="3">
        <v>45361</v>
      </c>
      <c r="E67" s="2"/>
      <c r="F67" s="4" t="s">
        <v>71</v>
      </c>
      <c r="G67" s="4" t="s">
        <v>89</v>
      </c>
      <c r="H67" s="4">
        <v>0</v>
      </c>
      <c r="I67" s="4">
        <v>0</v>
      </c>
      <c r="J67" s="4">
        <v>1</v>
      </c>
      <c r="K67" s="4">
        <v>0</v>
      </c>
      <c r="L67" s="4">
        <v>0</v>
      </c>
      <c r="M67" s="4">
        <v>1</v>
      </c>
      <c r="N67" s="37" t="s">
        <v>107</v>
      </c>
      <c r="O67" s="2"/>
      <c r="P67" s="2" t="s">
        <v>109</v>
      </c>
      <c r="Q67" s="3"/>
      <c r="R67" s="2"/>
      <c r="S67" s="15" t="str">
        <f>IF(AC67="D",設定用!$E$4,
IF(AC67=" ","",
IF(RIGHT(AF67,2)="EH",設定用!$E$1,
IF(RIGHT(AF67,2)="EI",設定用!$E$2,
IF(LEFT(AF67,2)="AF",設定用!$E$4,
IF(LEFT(AF67,2)="AG",設定用!$E$5,
IF(LEFT(AF67,2)="BF",設定用!$E$4,
IF(LEFT(AF67,2)="BG",設定用!$E$5,
IF(LEFT(AF67,2)="CF",設定用!$E$3,
IF(LEFT(AF67,2)="CG",設定用!$E$4,設定用!$E$6))))))))))</f>
        <v>No Match</v>
      </c>
      <c r="T67" s="7">
        <f t="shared" si="3"/>
        <v>46121</v>
      </c>
      <c r="U67" s="27" t="str">
        <f t="shared" si="4"/>
        <v>-</v>
      </c>
      <c r="V67" s="3"/>
      <c r="W67" s="3"/>
      <c r="X67" s="8" t="str">
        <f t="shared" si="22"/>
        <v/>
      </c>
      <c r="Y67" s="3"/>
      <c r="Z67" s="4"/>
      <c r="AA67" s="2"/>
      <c r="AB67" s="4"/>
      <c r="AC67" s="2" t="str">
        <f t="shared" si="5"/>
        <v>C</v>
      </c>
      <c r="AD67" s="2" t="str">
        <f t="shared" si="6"/>
        <v xml:space="preserve"> </v>
      </c>
      <c r="AE67" s="5" t="str">
        <f t="shared" si="7"/>
        <v xml:space="preserve"> </v>
      </c>
      <c r="AF67" s="5" t="str">
        <f t="shared" si="8"/>
        <v xml:space="preserve">C  </v>
      </c>
      <c r="AG67" s="30">
        <f t="shared" si="23"/>
        <v>45361</v>
      </c>
      <c r="AH67" s="5" t="str">
        <f t="shared" si="10"/>
        <v/>
      </c>
      <c r="AI67" s="30" t="str">
        <f t="shared" si="11"/>
        <v/>
      </c>
      <c r="AJ67" s="31" t="str">
        <f t="shared" si="18"/>
        <v/>
      </c>
      <c r="AK67" s="32" t="str">
        <f t="shared" si="12"/>
        <v/>
      </c>
      <c r="AL67" s="31" t="str">
        <f t="shared" si="19"/>
        <v/>
      </c>
      <c r="AM67" s="31" t="str">
        <f t="shared" si="20"/>
        <v/>
      </c>
      <c r="AN67" s="12"/>
      <c r="AO67" s="13"/>
      <c r="AP67" s="12"/>
      <c r="AQ67" s="13"/>
      <c r="AR67" s="12"/>
      <c r="AS67" s="13"/>
      <c r="AT67" s="14"/>
      <c r="AU67" s="13"/>
    </row>
    <row r="68" spans="1:47" ht="31.5" customHeight="1">
      <c r="A68" s="2">
        <v>64</v>
      </c>
      <c r="B68" s="26">
        <v>24435130</v>
      </c>
      <c r="C68" s="25"/>
      <c r="D68" s="3">
        <v>45361</v>
      </c>
      <c r="E68" s="2"/>
      <c r="F68" s="4" t="s">
        <v>71</v>
      </c>
      <c r="G68" s="4" t="s">
        <v>81</v>
      </c>
      <c r="H68" s="4">
        <v>0</v>
      </c>
      <c r="I68" s="4">
        <v>0</v>
      </c>
      <c r="J68" s="4">
        <v>1</v>
      </c>
      <c r="K68" s="4">
        <v>0</v>
      </c>
      <c r="L68" s="4">
        <v>1</v>
      </c>
      <c r="M68" s="4">
        <v>2</v>
      </c>
      <c r="N68" s="36" t="s">
        <v>105</v>
      </c>
      <c r="O68" s="2"/>
      <c r="P68" s="2" t="s">
        <v>109</v>
      </c>
      <c r="Q68" s="3"/>
      <c r="R68" s="2"/>
      <c r="S68" s="15" t="str">
        <f>IF(AC68="D",設定用!$E$4,
IF(AC68=" ","",
IF(RIGHT(AF68,2)="EH",設定用!$E$1,
IF(RIGHT(AF68,2)="EI",設定用!$E$2,
IF(LEFT(AF68,2)="AF",設定用!$E$4,
IF(LEFT(AF68,2)="AG",設定用!$E$5,
IF(LEFT(AF68,2)="BF",設定用!$E$4,
IF(LEFT(AF68,2)="BG",設定用!$E$5,
IF(LEFT(AF68,2)="CF",設定用!$E$3,
IF(LEFT(AF68,2)="CG",設定用!$E$4,設定用!$E$6))))))))))</f>
        <v>No Match</v>
      </c>
      <c r="T68" s="7">
        <f t="shared" si="3"/>
        <v>46121</v>
      </c>
      <c r="U68" s="27" t="str">
        <f t="shared" si="4"/>
        <v>-</v>
      </c>
      <c r="V68" s="3"/>
      <c r="W68" s="3"/>
      <c r="X68" s="8" t="str">
        <f t="shared" si="22"/>
        <v/>
      </c>
      <c r="Y68" s="3"/>
      <c r="Z68" s="4"/>
      <c r="AA68" s="2"/>
      <c r="AB68" s="4"/>
      <c r="AC68" s="2" t="str">
        <f t="shared" si="5"/>
        <v>C</v>
      </c>
      <c r="AD68" s="2" t="str">
        <f t="shared" si="6"/>
        <v xml:space="preserve"> </v>
      </c>
      <c r="AE68" s="5" t="str">
        <f t="shared" si="7"/>
        <v xml:space="preserve"> </v>
      </c>
      <c r="AF68" s="5" t="str">
        <f t="shared" si="8"/>
        <v xml:space="preserve">C  </v>
      </c>
      <c r="AG68" s="30">
        <f t="shared" si="23"/>
        <v>45361</v>
      </c>
      <c r="AH68" s="5" t="str">
        <f t="shared" si="10"/>
        <v/>
      </c>
      <c r="AI68" s="30" t="str">
        <f t="shared" si="11"/>
        <v/>
      </c>
      <c r="AJ68" s="31" t="str">
        <f t="shared" si="18"/>
        <v/>
      </c>
      <c r="AK68" s="32" t="str">
        <f t="shared" si="12"/>
        <v/>
      </c>
      <c r="AL68" s="31" t="str">
        <f t="shared" si="19"/>
        <v/>
      </c>
      <c r="AM68" s="31" t="str">
        <f t="shared" si="20"/>
        <v/>
      </c>
      <c r="AN68" s="12"/>
      <c r="AO68" s="13"/>
      <c r="AP68" s="12"/>
      <c r="AQ68" s="13"/>
      <c r="AR68" s="12"/>
      <c r="AS68" s="13"/>
      <c r="AT68" s="14"/>
      <c r="AU68" s="13"/>
    </row>
    <row r="69" spans="1:47" ht="31.5" customHeight="1">
      <c r="A69" s="2">
        <v>65</v>
      </c>
      <c r="B69" s="26">
        <v>24436310</v>
      </c>
      <c r="C69" s="25"/>
      <c r="D69" s="3">
        <v>45362</v>
      </c>
      <c r="E69" s="2"/>
      <c r="F69" s="4" t="s">
        <v>71</v>
      </c>
      <c r="G69" s="4" t="s">
        <v>90</v>
      </c>
      <c r="H69" s="4">
        <v>0</v>
      </c>
      <c r="I69" s="4">
        <v>0</v>
      </c>
      <c r="J69" s="4">
        <v>1</v>
      </c>
      <c r="K69" s="4">
        <v>0</v>
      </c>
      <c r="L69" s="4">
        <v>0</v>
      </c>
      <c r="M69" s="4">
        <v>1</v>
      </c>
      <c r="N69" s="37" t="s">
        <v>107</v>
      </c>
      <c r="O69" s="2"/>
      <c r="P69" s="2" t="s">
        <v>109</v>
      </c>
      <c r="Q69" s="3"/>
      <c r="R69" s="2"/>
      <c r="S69" s="15" t="str">
        <f>IF(AC69="D",設定用!$E$4,
IF(AC69=" ","",
IF(RIGHT(AF69,2)="EH",設定用!$E$1,
IF(RIGHT(AF69,2)="EI",設定用!$E$2,
IF(LEFT(AF69,2)="AF",設定用!$E$4,
IF(LEFT(AF69,2)="AG",設定用!$E$5,
IF(LEFT(AF69,2)="BF",設定用!$E$4,
IF(LEFT(AF69,2)="BG",設定用!$E$5,
IF(LEFT(AF69,2)="CF",設定用!$E$3,
IF(LEFT(AF69,2)="CG",設定用!$E$4,設定用!$E$6))))))))))</f>
        <v>No Match</v>
      </c>
      <c r="T69" s="7">
        <f t="shared" si="3"/>
        <v>46122</v>
      </c>
      <c r="U69" s="27" t="str">
        <f t="shared" si="4"/>
        <v>-</v>
      </c>
      <c r="V69" s="3"/>
      <c r="W69" s="3"/>
      <c r="X69" s="8" t="str">
        <f t="shared" si="22"/>
        <v/>
      </c>
      <c r="Y69" s="3"/>
      <c r="Z69" s="4"/>
      <c r="AA69" s="2"/>
      <c r="AB69" s="4"/>
      <c r="AC69" s="2" t="str">
        <f t="shared" si="5"/>
        <v>C</v>
      </c>
      <c r="AD69" s="2" t="str">
        <f t="shared" si="6"/>
        <v xml:space="preserve"> </v>
      </c>
      <c r="AE69" s="5" t="str">
        <f t="shared" si="7"/>
        <v xml:space="preserve"> </v>
      </c>
      <c r="AF69" s="5" t="str">
        <f t="shared" si="8"/>
        <v xml:space="preserve">C  </v>
      </c>
      <c r="AG69" s="30">
        <f t="shared" si="23"/>
        <v>45362</v>
      </c>
      <c r="AH69" s="5" t="str">
        <f t="shared" si="10"/>
        <v/>
      </c>
      <c r="AI69" s="30" t="str">
        <f t="shared" si="11"/>
        <v/>
      </c>
      <c r="AJ69" s="31" t="str">
        <f t="shared" si="18"/>
        <v/>
      </c>
      <c r="AK69" s="32" t="str">
        <f t="shared" si="12"/>
        <v/>
      </c>
      <c r="AL69" s="31" t="str">
        <f t="shared" si="19"/>
        <v/>
      </c>
      <c r="AM69" s="31" t="str">
        <f t="shared" si="20"/>
        <v/>
      </c>
      <c r="AN69" s="12"/>
      <c r="AO69" s="13"/>
      <c r="AP69" s="12"/>
      <c r="AQ69" s="13"/>
      <c r="AR69" s="12"/>
      <c r="AS69" s="13"/>
      <c r="AT69" s="14"/>
      <c r="AU69" s="13"/>
    </row>
    <row r="70" spans="1:47" ht="31.5" customHeight="1">
      <c r="A70" s="2">
        <v>66</v>
      </c>
      <c r="B70" s="26">
        <v>24446259</v>
      </c>
      <c r="C70" s="25"/>
      <c r="D70" s="3">
        <v>45376</v>
      </c>
      <c r="E70" s="2"/>
      <c r="F70" s="4" t="s">
        <v>71</v>
      </c>
      <c r="G70" s="4" t="s">
        <v>78</v>
      </c>
      <c r="H70" s="4">
        <v>0</v>
      </c>
      <c r="I70" s="4">
        <v>0</v>
      </c>
      <c r="J70" s="4">
        <v>1</v>
      </c>
      <c r="K70" s="4">
        <v>0</v>
      </c>
      <c r="L70" s="4">
        <v>0</v>
      </c>
      <c r="M70" s="4">
        <v>1</v>
      </c>
      <c r="N70" s="37" t="s">
        <v>107</v>
      </c>
      <c r="O70" s="2"/>
      <c r="P70" s="2" t="s">
        <v>109</v>
      </c>
      <c r="Q70" s="3"/>
      <c r="R70" s="2"/>
      <c r="S70" s="15" t="str">
        <f>IF(AC70="D",設定用!$E$4,
IF(AC70=" ","",
IF(RIGHT(AF70,2)="EH",設定用!$E$1,
IF(RIGHT(AF70,2)="EI",設定用!$E$2,
IF(LEFT(AF70,2)="AF",設定用!$E$4,
IF(LEFT(AF70,2)="AG",設定用!$E$5,
IF(LEFT(AF70,2)="BF",設定用!$E$4,
IF(LEFT(AF70,2)="BG",設定用!$E$5,
IF(LEFT(AF70,2)="CF",設定用!$E$3,
IF(LEFT(AF70,2)="CG",設定用!$E$4,設定用!$E$6))))))))))</f>
        <v>No Match</v>
      </c>
      <c r="T70" s="7">
        <f t="shared" si="3"/>
        <v>46136</v>
      </c>
      <c r="U70" s="27" t="str">
        <f t="shared" si="4"/>
        <v>-</v>
      </c>
      <c r="V70" s="3"/>
      <c r="W70" s="3"/>
      <c r="X70" s="8" t="str">
        <f t="shared" si="22"/>
        <v/>
      </c>
      <c r="Y70" s="3"/>
      <c r="Z70" s="4"/>
      <c r="AA70" s="2"/>
      <c r="AB70" s="4"/>
      <c r="AC70" s="2" t="str">
        <f t="shared" si="5"/>
        <v>C</v>
      </c>
      <c r="AD70" s="2" t="str">
        <f t="shared" si="6"/>
        <v xml:space="preserve"> </v>
      </c>
      <c r="AE70" s="5" t="str">
        <f t="shared" si="7"/>
        <v xml:space="preserve"> </v>
      </c>
      <c r="AF70" s="5" t="str">
        <f t="shared" si="8"/>
        <v xml:space="preserve">C  </v>
      </c>
      <c r="AG70" s="30">
        <f t="shared" si="23"/>
        <v>45376</v>
      </c>
      <c r="AH70" s="5" t="str">
        <f t="shared" si="10"/>
        <v/>
      </c>
      <c r="AI70" s="30" t="str">
        <f t="shared" si="11"/>
        <v/>
      </c>
      <c r="AJ70" s="31" t="str">
        <f t="shared" si="18"/>
        <v/>
      </c>
      <c r="AK70" s="32" t="str">
        <f t="shared" si="12"/>
        <v/>
      </c>
      <c r="AL70" s="31" t="str">
        <f t="shared" si="19"/>
        <v/>
      </c>
      <c r="AM70" s="31" t="str">
        <f t="shared" si="20"/>
        <v/>
      </c>
      <c r="AN70" s="12"/>
      <c r="AO70" s="13"/>
      <c r="AP70" s="12"/>
      <c r="AQ70" s="13"/>
      <c r="AR70" s="12"/>
      <c r="AS70" s="13"/>
      <c r="AT70" s="14"/>
      <c r="AU70" s="13"/>
    </row>
    <row r="71" spans="1:47" ht="31.5" customHeight="1">
      <c r="A71" s="2">
        <v>67</v>
      </c>
      <c r="B71" s="26">
        <v>24451986</v>
      </c>
      <c r="C71" s="25"/>
      <c r="D71" s="3">
        <v>45384</v>
      </c>
      <c r="E71" s="2"/>
      <c r="F71" s="4" t="s">
        <v>71</v>
      </c>
      <c r="G71" s="4"/>
      <c r="H71" s="4">
        <v>0</v>
      </c>
      <c r="I71" s="4">
        <v>0</v>
      </c>
      <c r="J71" s="4">
        <v>1</v>
      </c>
      <c r="K71" s="4">
        <v>0</v>
      </c>
      <c r="L71" s="4">
        <v>0</v>
      </c>
      <c r="M71" s="4">
        <v>1</v>
      </c>
      <c r="N71" s="37" t="s">
        <v>107</v>
      </c>
      <c r="O71" s="2"/>
      <c r="P71" s="2" t="s">
        <v>109</v>
      </c>
      <c r="Q71" s="3"/>
      <c r="R71" s="2"/>
      <c r="S71" s="15" t="str">
        <f>IF(AC71="D",設定用!$E$4,
IF(AC71=" ","",
IF(RIGHT(AF71,2)="EH",設定用!$E$1,
IF(RIGHT(AF71,2)="EI",設定用!$E$2,
IF(LEFT(AF71,2)="AF",設定用!$E$4,
IF(LEFT(AF71,2)="AG",設定用!$E$5,
IF(LEFT(AF71,2)="BF",設定用!$E$4,
IF(LEFT(AF71,2)="BG",設定用!$E$5,
IF(LEFT(AF71,2)="CF",設定用!$E$3,
IF(LEFT(AF71,2)="CG",設定用!$E$4,設定用!$E$6))))))))))</f>
        <v>No Match</v>
      </c>
      <c r="T71" s="7">
        <f t="shared" si="3"/>
        <v>46143</v>
      </c>
      <c r="U71" s="27" t="str">
        <f t="shared" si="4"/>
        <v>-</v>
      </c>
      <c r="V71" s="3"/>
      <c r="W71" s="3"/>
      <c r="X71" s="8" t="str">
        <f t="shared" si="22"/>
        <v/>
      </c>
      <c r="Y71" s="3"/>
      <c r="Z71" s="4"/>
      <c r="AA71" s="2"/>
      <c r="AB71" s="4"/>
      <c r="AC71" s="2" t="str">
        <f t="shared" si="5"/>
        <v>C</v>
      </c>
      <c r="AD71" s="2" t="str">
        <f t="shared" si="6"/>
        <v xml:space="preserve"> </v>
      </c>
      <c r="AE71" s="5" t="str">
        <f t="shared" si="7"/>
        <v xml:space="preserve"> </v>
      </c>
      <c r="AF71" s="5" t="str">
        <f t="shared" si="8"/>
        <v xml:space="preserve">C  </v>
      </c>
      <c r="AG71" s="30">
        <f t="shared" si="23"/>
        <v>45384</v>
      </c>
      <c r="AH71" s="5" t="str">
        <f t="shared" si="10"/>
        <v/>
      </c>
      <c r="AI71" s="30" t="str">
        <f t="shared" si="11"/>
        <v/>
      </c>
      <c r="AJ71" s="31" t="str">
        <f t="shared" si="18"/>
        <v/>
      </c>
      <c r="AK71" s="32" t="str">
        <f t="shared" si="12"/>
        <v/>
      </c>
      <c r="AL71" s="31" t="str">
        <f t="shared" si="19"/>
        <v/>
      </c>
      <c r="AM71" s="31" t="str">
        <f t="shared" si="20"/>
        <v/>
      </c>
      <c r="AN71" s="12"/>
      <c r="AO71" s="13"/>
      <c r="AP71" s="12"/>
      <c r="AQ71" s="13"/>
      <c r="AR71" s="12"/>
      <c r="AS71" s="13"/>
      <c r="AT71" s="14"/>
      <c r="AU71" s="13"/>
    </row>
    <row r="72" spans="1:47" ht="31.5" customHeight="1">
      <c r="A72" s="2">
        <v>68</v>
      </c>
      <c r="B72" s="26">
        <v>24453206</v>
      </c>
      <c r="C72" s="25"/>
      <c r="D72" s="3">
        <v>45385</v>
      </c>
      <c r="E72" s="2"/>
      <c r="F72" s="4" t="s">
        <v>71</v>
      </c>
      <c r="G72" s="4"/>
      <c r="H72" s="4">
        <v>0</v>
      </c>
      <c r="I72" s="4">
        <v>0</v>
      </c>
      <c r="J72" s="4">
        <v>1</v>
      </c>
      <c r="K72" s="4">
        <v>0</v>
      </c>
      <c r="L72" s="4">
        <v>0</v>
      </c>
      <c r="M72" s="4">
        <v>1</v>
      </c>
      <c r="N72" s="37" t="s">
        <v>107</v>
      </c>
      <c r="O72" s="2"/>
      <c r="P72" s="2" t="s">
        <v>109</v>
      </c>
      <c r="Q72" s="3"/>
      <c r="R72" s="2"/>
      <c r="S72" s="15" t="str">
        <f>IF(AC72="D",設定用!$E$4,
IF(AC72=" ","",
IF(RIGHT(AF72,2)="EH",設定用!$E$1,
IF(RIGHT(AF72,2)="EI",設定用!$E$2,
IF(LEFT(AF72,2)="AF",設定用!$E$4,
IF(LEFT(AF72,2)="AG",設定用!$E$5,
IF(LEFT(AF72,2)="BF",設定用!$E$4,
IF(LEFT(AF72,2)="BG",設定用!$E$5,
IF(LEFT(AF72,2)="CF",設定用!$E$3,
IF(LEFT(AF72,2)="CG",設定用!$E$4,設定用!$E$6))))))))))</f>
        <v>No Match</v>
      </c>
      <c r="T72" s="7">
        <f t="shared" si="3"/>
        <v>46144</v>
      </c>
      <c r="U72" s="27" t="str">
        <f t="shared" si="4"/>
        <v>-</v>
      </c>
      <c r="V72" s="3"/>
      <c r="W72" s="3"/>
      <c r="X72" s="8" t="str">
        <f t="shared" si="22"/>
        <v/>
      </c>
      <c r="Y72" s="3"/>
      <c r="Z72" s="4"/>
      <c r="AA72" s="2"/>
      <c r="AB72" s="4"/>
      <c r="AC72" s="2" t="str">
        <f t="shared" si="5"/>
        <v>C</v>
      </c>
      <c r="AD72" s="2" t="str">
        <f t="shared" si="6"/>
        <v xml:space="preserve"> </v>
      </c>
      <c r="AE72" s="5" t="str">
        <f t="shared" si="7"/>
        <v xml:space="preserve"> </v>
      </c>
      <c r="AF72" s="5" t="str">
        <f t="shared" si="8"/>
        <v xml:space="preserve">C  </v>
      </c>
      <c r="AG72" s="30">
        <f t="shared" si="23"/>
        <v>45385</v>
      </c>
      <c r="AH72" s="5" t="str">
        <f t="shared" si="10"/>
        <v/>
      </c>
      <c r="AI72" s="30" t="str">
        <f t="shared" si="11"/>
        <v/>
      </c>
      <c r="AJ72" s="31" t="str">
        <f t="shared" si="18"/>
        <v/>
      </c>
      <c r="AK72" s="32" t="str">
        <f t="shared" si="12"/>
        <v/>
      </c>
      <c r="AL72" s="31" t="str">
        <f t="shared" si="19"/>
        <v/>
      </c>
      <c r="AM72" s="31" t="str">
        <f t="shared" si="20"/>
        <v/>
      </c>
      <c r="AN72" s="12"/>
      <c r="AO72" s="13"/>
      <c r="AP72" s="12"/>
      <c r="AQ72" s="13"/>
      <c r="AR72" s="12"/>
      <c r="AS72" s="13"/>
      <c r="AT72" s="14"/>
      <c r="AU72" s="13"/>
    </row>
    <row r="73" spans="1:47" ht="31.5" customHeight="1">
      <c r="A73" s="2">
        <v>69</v>
      </c>
      <c r="B73" s="26">
        <v>24453422</v>
      </c>
      <c r="C73" s="25"/>
      <c r="D73" s="3">
        <v>45386</v>
      </c>
      <c r="E73" s="2"/>
      <c r="F73" s="4" t="s">
        <v>71</v>
      </c>
      <c r="G73" s="4" t="s">
        <v>91</v>
      </c>
      <c r="H73" s="4">
        <v>0</v>
      </c>
      <c r="I73" s="4">
        <v>0</v>
      </c>
      <c r="J73" s="4">
        <v>1</v>
      </c>
      <c r="K73" s="4">
        <v>0</v>
      </c>
      <c r="L73" s="4">
        <v>0</v>
      </c>
      <c r="M73" s="4">
        <v>1</v>
      </c>
      <c r="N73" s="37" t="s">
        <v>107</v>
      </c>
      <c r="O73" s="2"/>
      <c r="P73" s="2" t="s">
        <v>109</v>
      </c>
      <c r="Q73" s="3"/>
      <c r="R73" s="2"/>
      <c r="S73" s="15" t="str">
        <f>IF(AC73="D",設定用!$E$4,
IF(AC73=" ","",
IF(RIGHT(AF73,2)="EH",設定用!$E$1,
IF(RIGHT(AF73,2)="EI",設定用!$E$2,
IF(LEFT(AF73,2)="AF",設定用!$E$4,
IF(LEFT(AF73,2)="AG",設定用!$E$5,
IF(LEFT(AF73,2)="BF",設定用!$E$4,
IF(LEFT(AF73,2)="BG",設定用!$E$5,
IF(LEFT(AF73,2)="CF",設定用!$E$3,
IF(LEFT(AF73,2)="CG",設定用!$E$4,設定用!$E$6))))))))))</f>
        <v>No Match</v>
      </c>
      <c r="T73" s="7">
        <f t="shared" si="3"/>
        <v>46145</v>
      </c>
      <c r="U73" s="27" t="str">
        <f t="shared" si="4"/>
        <v>-</v>
      </c>
      <c r="V73" s="3"/>
      <c r="W73" s="3"/>
      <c r="X73" s="8" t="str">
        <f t="shared" si="22"/>
        <v/>
      </c>
      <c r="Y73" s="3"/>
      <c r="Z73" s="4"/>
      <c r="AA73" s="2"/>
      <c r="AB73" s="4"/>
      <c r="AC73" s="2" t="str">
        <f t="shared" si="5"/>
        <v>C</v>
      </c>
      <c r="AD73" s="2" t="str">
        <f t="shared" si="6"/>
        <v xml:space="preserve"> </v>
      </c>
      <c r="AE73" s="5" t="str">
        <f t="shared" si="7"/>
        <v xml:space="preserve"> </v>
      </c>
      <c r="AF73" s="5" t="str">
        <f t="shared" si="8"/>
        <v xml:space="preserve">C  </v>
      </c>
      <c r="AG73" s="30">
        <f t="shared" si="23"/>
        <v>45386</v>
      </c>
      <c r="AH73" s="5" t="str">
        <f t="shared" si="10"/>
        <v/>
      </c>
      <c r="AI73" s="30" t="str">
        <f t="shared" si="11"/>
        <v/>
      </c>
      <c r="AJ73" s="31" t="str">
        <f t="shared" si="18"/>
        <v/>
      </c>
      <c r="AK73" s="32" t="str">
        <f t="shared" si="12"/>
        <v/>
      </c>
      <c r="AL73" s="31" t="str">
        <f t="shared" si="19"/>
        <v/>
      </c>
      <c r="AM73" s="31" t="str">
        <f t="shared" si="20"/>
        <v/>
      </c>
      <c r="AN73" s="12"/>
      <c r="AO73" s="13"/>
      <c r="AP73" s="12"/>
      <c r="AQ73" s="13"/>
      <c r="AR73" s="12"/>
      <c r="AS73" s="13"/>
      <c r="AT73" s="14"/>
      <c r="AU73" s="13"/>
    </row>
    <row r="74" spans="1:47" ht="31.5" customHeight="1">
      <c r="A74" s="2">
        <v>70</v>
      </c>
      <c r="B74" s="26">
        <v>24456019</v>
      </c>
      <c r="C74" s="25"/>
      <c r="D74" s="3">
        <v>45390</v>
      </c>
      <c r="E74" s="2"/>
      <c r="F74" s="4" t="s">
        <v>71</v>
      </c>
      <c r="G74" s="4"/>
      <c r="H74" s="4">
        <v>0</v>
      </c>
      <c r="I74" s="4">
        <v>0</v>
      </c>
      <c r="J74" s="4">
        <v>1</v>
      </c>
      <c r="K74" s="4">
        <v>0</v>
      </c>
      <c r="L74" s="4">
        <v>0</v>
      </c>
      <c r="M74" s="4">
        <v>1</v>
      </c>
      <c r="N74" s="37" t="s">
        <v>107</v>
      </c>
      <c r="O74" s="2"/>
      <c r="P74" s="2" t="s">
        <v>109</v>
      </c>
      <c r="Q74" s="3"/>
      <c r="R74" s="2"/>
      <c r="S74" s="15" t="str">
        <f>IF(AC74="D",設定用!$E$4,
IF(AC74=" ","",
IF(RIGHT(AF74,2)="EH",設定用!$E$1,
IF(RIGHT(AF74,2)="EI",設定用!$E$2,
IF(LEFT(AF74,2)="AF",設定用!$E$4,
IF(LEFT(AF74,2)="AG",設定用!$E$5,
IF(LEFT(AF74,2)="BF",設定用!$E$4,
IF(LEFT(AF74,2)="BG",設定用!$E$5,
IF(LEFT(AF74,2)="CF",設定用!$E$3,
IF(LEFT(AF74,2)="CG",設定用!$E$4,設定用!$E$6))))))))))</f>
        <v>No Match</v>
      </c>
      <c r="T74" s="7">
        <f t="shared" si="3"/>
        <v>46149</v>
      </c>
      <c r="U74" s="27" t="str">
        <f t="shared" si="4"/>
        <v>-</v>
      </c>
      <c r="V74" s="3"/>
      <c r="W74" s="3"/>
      <c r="X74" s="8" t="str">
        <f t="shared" si="22"/>
        <v/>
      </c>
      <c r="Y74" s="3"/>
      <c r="Z74" s="4"/>
      <c r="AA74" s="2"/>
      <c r="AB74" s="4"/>
      <c r="AC74" s="2" t="str">
        <f t="shared" si="5"/>
        <v>C</v>
      </c>
      <c r="AD74" s="2" t="str">
        <f t="shared" si="6"/>
        <v xml:space="preserve"> </v>
      </c>
      <c r="AE74" s="5" t="str">
        <f t="shared" si="7"/>
        <v xml:space="preserve"> </v>
      </c>
      <c r="AF74" s="5" t="str">
        <f t="shared" si="8"/>
        <v xml:space="preserve">C  </v>
      </c>
      <c r="AG74" s="30">
        <f t="shared" si="23"/>
        <v>45390</v>
      </c>
      <c r="AH74" s="5" t="str">
        <f t="shared" si="10"/>
        <v/>
      </c>
      <c r="AI74" s="30" t="str">
        <f t="shared" si="11"/>
        <v/>
      </c>
      <c r="AJ74" s="31" t="str">
        <f t="shared" si="18"/>
        <v/>
      </c>
      <c r="AK74" s="32" t="str">
        <f t="shared" si="12"/>
        <v/>
      </c>
      <c r="AL74" s="31" t="str">
        <f t="shared" si="19"/>
        <v/>
      </c>
      <c r="AM74" s="31" t="str">
        <f t="shared" si="20"/>
        <v/>
      </c>
      <c r="AN74" s="12"/>
      <c r="AO74" s="13"/>
      <c r="AP74" s="12"/>
      <c r="AQ74" s="13"/>
      <c r="AR74" s="12"/>
      <c r="AS74" s="13"/>
      <c r="AT74" s="14"/>
      <c r="AU74" s="13"/>
    </row>
    <row r="75" spans="1:47" ht="31.5" customHeight="1">
      <c r="A75" s="2">
        <v>71</v>
      </c>
      <c r="B75" s="26">
        <v>24456027</v>
      </c>
      <c r="C75" s="25"/>
      <c r="D75" s="3">
        <v>45390</v>
      </c>
      <c r="E75" s="2"/>
      <c r="F75" s="4" t="s">
        <v>71</v>
      </c>
      <c r="G75" s="4"/>
      <c r="H75" s="4">
        <v>0</v>
      </c>
      <c r="I75" s="4">
        <v>0</v>
      </c>
      <c r="J75" s="4">
        <v>1</v>
      </c>
      <c r="K75" s="4">
        <v>0</v>
      </c>
      <c r="L75" s="4">
        <v>0</v>
      </c>
      <c r="M75" s="4">
        <v>1</v>
      </c>
      <c r="N75" s="37" t="s">
        <v>107</v>
      </c>
      <c r="O75" s="2"/>
      <c r="P75" s="2" t="s">
        <v>109</v>
      </c>
      <c r="Q75" s="3"/>
      <c r="R75" s="2"/>
      <c r="S75" s="15" t="str">
        <f>IF(AC75="D",設定用!$E$4,
IF(AC75=" ","",
IF(RIGHT(AF75,2)="EH",設定用!$E$1,
IF(RIGHT(AF75,2)="EI",設定用!$E$2,
IF(LEFT(AF75,2)="AF",設定用!$E$4,
IF(LEFT(AF75,2)="AG",設定用!$E$5,
IF(LEFT(AF75,2)="BF",設定用!$E$4,
IF(LEFT(AF75,2)="BG",設定用!$E$5,
IF(LEFT(AF75,2)="CF",設定用!$E$3,
IF(LEFT(AF75,2)="CG",設定用!$E$4,設定用!$E$6))))))))))</f>
        <v>No Match</v>
      </c>
      <c r="T75" s="7">
        <f t="shared" si="3"/>
        <v>46149</v>
      </c>
      <c r="U75" s="27" t="str">
        <f t="shared" si="4"/>
        <v>-</v>
      </c>
      <c r="V75" s="3"/>
      <c r="W75" s="3"/>
      <c r="X75" s="8" t="str">
        <f t="shared" si="22"/>
        <v/>
      </c>
      <c r="Y75" s="3"/>
      <c r="Z75" s="4"/>
      <c r="AA75" s="2"/>
      <c r="AB75" s="4"/>
      <c r="AC75" s="2" t="str">
        <f t="shared" si="5"/>
        <v>C</v>
      </c>
      <c r="AD75" s="2" t="str">
        <f t="shared" si="6"/>
        <v xml:space="preserve"> </v>
      </c>
      <c r="AE75" s="5" t="str">
        <f t="shared" si="7"/>
        <v xml:space="preserve"> </v>
      </c>
      <c r="AF75" s="5" t="str">
        <f t="shared" si="8"/>
        <v xml:space="preserve">C  </v>
      </c>
      <c r="AG75" s="30">
        <f t="shared" si="23"/>
        <v>45390</v>
      </c>
      <c r="AH75" s="5" t="str">
        <f t="shared" si="10"/>
        <v/>
      </c>
      <c r="AI75" s="30" t="str">
        <f t="shared" si="11"/>
        <v/>
      </c>
      <c r="AJ75" s="31" t="str">
        <f t="shared" si="18"/>
        <v/>
      </c>
      <c r="AK75" s="32" t="str">
        <f t="shared" si="12"/>
        <v/>
      </c>
      <c r="AL75" s="31" t="str">
        <f t="shared" si="19"/>
        <v/>
      </c>
      <c r="AM75" s="31" t="str">
        <f t="shared" si="20"/>
        <v/>
      </c>
      <c r="AN75" s="12"/>
      <c r="AO75" s="13"/>
      <c r="AP75" s="12"/>
      <c r="AQ75" s="13"/>
      <c r="AR75" s="12"/>
      <c r="AS75" s="13"/>
      <c r="AT75" s="14"/>
      <c r="AU75" s="13"/>
    </row>
    <row r="76" spans="1:47" ht="31.5" customHeight="1">
      <c r="A76" s="2">
        <v>72</v>
      </c>
      <c r="B76" s="26">
        <v>24456589</v>
      </c>
      <c r="C76" s="25"/>
      <c r="D76" s="3">
        <v>45391</v>
      </c>
      <c r="E76" s="2"/>
      <c r="F76" s="4" t="s">
        <v>71</v>
      </c>
      <c r="G76" s="4" t="s">
        <v>83</v>
      </c>
      <c r="H76" s="4">
        <v>0</v>
      </c>
      <c r="I76" s="4">
        <v>0</v>
      </c>
      <c r="J76" s="4">
        <v>1</v>
      </c>
      <c r="K76" s="4">
        <v>0</v>
      </c>
      <c r="L76" s="4">
        <v>1</v>
      </c>
      <c r="M76" s="4">
        <v>2</v>
      </c>
      <c r="N76" s="36" t="s">
        <v>105</v>
      </c>
      <c r="O76" s="2"/>
      <c r="P76" s="2" t="s">
        <v>109</v>
      </c>
      <c r="Q76" s="3"/>
      <c r="R76" s="2"/>
      <c r="S76" s="15" t="str">
        <f>IF(AC76="D",設定用!$E$4,
IF(AC76=" ","",
IF(RIGHT(AF76,2)="EH",設定用!$E$1,
IF(RIGHT(AF76,2)="EI",設定用!$E$2,
IF(LEFT(AF76,2)="AF",設定用!$E$4,
IF(LEFT(AF76,2)="AG",設定用!$E$5,
IF(LEFT(AF76,2)="BF",設定用!$E$4,
IF(LEFT(AF76,2)="BG",設定用!$E$5,
IF(LEFT(AF76,2)="CF",設定用!$E$3,
IF(LEFT(AF76,2)="CG",設定用!$E$4,設定用!$E$6))))))))))</f>
        <v>No Match</v>
      </c>
      <c r="T76" s="7">
        <f t="shared" si="3"/>
        <v>46150</v>
      </c>
      <c r="U76" s="27" t="str">
        <f t="shared" si="4"/>
        <v>-</v>
      </c>
      <c r="V76" s="3"/>
      <c r="W76" s="3"/>
      <c r="X76" s="8" t="str">
        <f t="shared" si="22"/>
        <v/>
      </c>
      <c r="Y76" s="3"/>
      <c r="Z76" s="4"/>
      <c r="AA76" s="2"/>
      <c r="AB76" s="4"/>
      <c r="AC76" s="2" t="str">
        <f t="shared" si="5"/>
        <v>C</v>
      </c>
      <c r="AD76" s="2" t="str">
        <f t="shared" si="6"/>
        <v xml:space="preserve"> </v>
      </c>
      <c r="AE76" s="5" t="str">
        <f t="shared" si="7"/>
        <v xml:space="preserve"> </v>
      </c>
      <c r="AF76" s="5" t="str">
        <f t="shared" si="8"/>
        <v xml:space="preserve">C  </v>
      </c>
      <c r="AG76" s="30">
        <f t="shared" si="23"/>
        <v>45391</v>
      </c>
      <c r="AH76" s="5" t="str">
        <f t="shared" si="10"/>
        <v/>
      </c>
      <c r="AI76" s="30" t="str">
        <f t="shared" si="11"/>
        <v/>
      </c>
      <c r="AJ76" s="31" t="str">
        <f t="shared" si="18"/>
        <v/>
      </c>
      <c r="AK76" s="32" t="str">
        <f t="shared" si="12"/>
        <v/>
      </c>
      <c r="AL76" s="31" t="str">
        <f t="shared" si="19"/>
        <v/>
      </c>
      <c r="AM76" s="31" t="str">
        <f t="shared" si="20"/>
        <v/>
      </c>
      <c r="AN76" s="12"/>
      <c r="AO76" s="13"/>
      <c r="AP76" s="12"/>
      <c r="AQ76" s="13"/>
      <c r="AR76" s="12"/>
      <c r="AS76" s="13"/>
      <c r="AT76" s="14"/>
      <c r="AU76" s="13"/>
    </row>
    <row r="77" spans="1:47" ht="31.5" customHeight="1">
      <c r="A77" s="2">
        <v>73</v>
      </c>
      <c r="B77" s="26">
        <v>24458569</v>
      </c>
      <c r="C77" s="25"/>
      <c r="D77" s="3">
        <v>45392</v>
      </c>
      <c r="E77" s="2"/>
      <c r="F77" s="4" t="s">
        <v>71</v>
      </c>
      <c r="G77" s="4"/>
      <c r="H77" s="4">
        <v>0</v>
      </c>
      <c r="I77" s="4">
        <v>0</v>
      </c>
      <c r="J77" s="4">
        <v>1</v>
      </c>
      <c r="K77" s="4">
        <v>0</v>
      </c>
      <c r="L77" s="4">
        <v>0</v>
      </c>
      <c r="M77" s="4">
        <v>1</v>
      </c>
      <c r="N77" s="37" t="s">
        <v>107</v>
      </c>
      <c r="O77" s="2"/>
      <c r="P77" s="2" t="s">
        <v>109</v>
      </c>
      <c r="Q77" s="3"/>
      <c r="R77" s="2"/>
      <c r="S77" s="15" t="str">
        <f>IF(AC77="D",設定用!$E$4,
IF(AC77=" ","",
IF(RIGHT(AF77,2)="EH",設定用!$E$1,
IF(RIGHT(AF77,2)="EI",設定用!$E$2,
IF(LEFT(AF77,2)="AF",設定用!$E$4,
IF(LEFT(AF77,2)="AG",設定用!$E$5,
IF(LEFT(AF77,2)="BF",設定用!$E$4,
IF(LEFT(AF77,2)="BG",設定用!$E$5,
IF(LEFT(AF77,2)="CF",設定用!$E$3,
IF(LEFT(AF77,2)="CG",設定用!$E$4,設定用!$E$6))))))))))</f>
        <v>No Match</v>
      </c>
      <c r="T77" s="7">
        <f t="shared" si="3"/>
        <v>46151</v>
      </c>
      <c r="U77" s="27" t="str">
        <f t="shared" si="4"/>
        <v>-</v>
      </c>
      <c r="V77" s="3"/>
      <c r="W77" s="3"/>
      <c r="X77" s="8" t="str">
        <f t="shared" si="22"/>
        <v/>
      </c>
      <c r="Y77" s="3"/>
      <c r="Z77" s="4"/>
      <c r="AA77" s="2"/>
      <c r="AB77" s="4"/>
      <c r="AC77" s="2" t="str">
        <f t="shared" si="5"/>
        <v>C</v>
      </c>
      <c r="AD77" s="2" t="str">
        <f t="shared" si="6"/>
        <v xml:space="preserve"> </v>
      </c>
      <c r="AE77" s="5" t="str">
        <f t="shared" si="7"/>
        <v xml:space="preserve"> </v>
      </c>
      <c r="AF77" s="5" t="str">
        <f t="shared" si="8"/>
        <v xml:space="preserve">C  </v>
      </c>
      <c r="AG77" s="30">
        <f t="shared" si="23"/>
        <v>45392</v>
      </c>
      <c r="AH77" s="5" t="str">
        <f t="shared" si="10"/>
        <v/>
      </c>
      <c r="AI77" s="30" t="str">
        <f t="shared" si="11"/>
        <v/>
      </c>
      <c r="AJ77" s="31" t="str">
        <f t="shared" si="18"/>
        <v/>
      </c>
      <c r="AK77" s="32" t="str">
        <f t="shared" si="12"/>
        <v/>
      </c>
      <c r="AL77" s="31" t="str">
        <f t="shared" si="19"/>
        <v/>
      </c>
      <c r="AM77" s="31" t="str">
        <f t="shared" si="20"/>
        <v/>
      </c>
      <c r="AN77" s="12"/>
      <c r="AO77" s="13"/>
      <c r="AP77" s="12"/>
      <c r="AQ77" s="13"/>
      <c r="AR77" s="12"/>
      <c r="AS77" s="13"/>
      <c r="AT77" s="14"/>
      <c r="AU77" s="13"/>
    </row>
    <row r="78" spans="1:47" ht="31.5" customHeight="1">
      <c r="A78" s="2">
        <v>74</v>
      </c>
      <c r="B78" s="26">
        <v>24459849</v>
      </c>
      <c r="C78" s="25"/>
      <c r="D78" s="3">
        <v>45394</v>
      </c>
      <c r="E78" s="2"/>
      <c r="F78" s="4" t="s">
        <v>71</v>
      </c>
      <c r="G78" s="4" t="s">
        <v>92</v>
      </c>
      <c r="H78" s="4">
        <v>0</v>
      </c>
      <c r="I78" s="4">
        <v>0</v>
      </c>
      <c r="J78" s="4">
        <v>1</v>
      </c>
      <c r="K78" s="4">
        <v>0</v>
      </c>
      <c r="L78" s="4">
        <v>1</v>
      </c>
      <c r="M78" s="4">
        <v>2</v>
      </c>
      <c r="N78" s="36" t="s">
        <v>105</v>
      </c>
      <c r="O78" s="2"/>
      <c r="P78" s="2" t="s">
        <v>109</v>
      </c>
      <c r="Q78" s="3"/>
      <c r="R78" s="2"/>
      <c r="S78" s="15" t="str">
        <f>IF(AC78="D",設定用!$E$4,
IF(AC78=" ","",
IF(RIGHT(AF78,2)="EH",設定用!$E$1,
IF(RIGHT(AF78,2)="EI",設定用!$E$2,
IF(LEFT(AF78,2)="AF",設定用!$E$4,
IF(LEFT(AF78,2)="AG",設定用!$E$5,
IF(LEFT(AF78,2)="BF",設定用!$E$4,
IF(LEFT(AF78,2)="BG",設定用!$E$5,
IF(LEFT(AF78,2)="CF",設定用!$E$3,
IF(LEFT(AF78,2)="CG",設定用!$E$4,設定用!$E$6))))))))))</f>
        <v>No Match</v>
      </c>
      <c r="T78" s="7">
        <f t="shared" si="3"/>
        <v>46153</v>
      </c>
      <c r="U78" s="27" t="str">
        <f t="shared" si="4"/>
        <v>-</v>
      </c>
      <c r="V78" s="3"/>
      <c r="W78" s="3"/>
      <c r="X78" s="8" t="str">
        <f t="shared" si="22"/>
        <v/>
      </c>
      <c r="Y78" s="3"/>
      <c r="Z78" s="4"/>
      <c r="AA78" s="2"/>
      <c r="AB78" s="4"/>
      <c r="AC78" s="2" t="str">
        <f t="shared" si="5"/>
        <v>C</v>
      </c>
      <c r="AD78" s="2" t="str">
        <f t="shared" si="6"/>
        <v xml:space="preserve"> </v>
      </c>
      <c r="AE78" s="5" t="str">
        <f t="shared" si="7"/>
        <v xml:space="preserve"> </v>
      </c>
      <c r="AF78" s="5" t="str">
        <f t="shared" si="8"/>
        <v xml:space="preserve">C  </v>
      </c>
      <c r="AG78" s="30">
        <f t="shared" si="23"/>
        <v>45394</v>
      </c>
      <c r="AH78" s="5" t="str">
        <f t="shared" si="10"/>
        <v/>
      </c>
      <c r="AI78" s="30" t="str">
        <f t="shared" si="11"/>
        <v/>
      </c>
      <c r="AJ78" s="31" t="str">
        <f t="shared" si="18"/>
        <v/>
      </c>
      <c r="AK78" s="32" t="str">
        <f t="shared" si="12"/>
        <v/>
      </c>
      <c r="AL78" s="31" t="str">
        <f t="shared" si="19"/>
        <v/>
      </c>
      <c r="AM78" s="31" t="str">
        <f t="shared" si="20"/>
        <v/>
      </c>
      <c r="AN78" s="12"/>
      <c r="AO78" s="13"/>
      <c r="AP78" s="12"/>
      <c r="AQ78" s="13"/>
      <c r="AR78" s="12"/>
      <c r="AS78" s="13"/>
      <c r="AT78" s="14"/>
      <c r="AU78" s="13"/>
    </row>
    <row r="79" spans="1:47" ht="31.5" customHeight="1">
      <c r="A79" s="2">
        <v>75</v>
      </c>
      <c r="B79" s="26">
        <v>24462967</v>
      </c>
      <c r="C79" s="25"/>
      <c r="D79" s="3">
        <v>45399</v>
      </c>
      <c r="E79" s="2"/>
      <c r="F79" s="4" t="s">
        <v>71</v>
      </c>
      <c r="G79" s="4" t="s">
        <v>93</v>
      </c>
      <c r="H79" s="4">
        <v>0</v>
      </c>
      <c r="I79" s="4">
        <v>0</v>
      </c>
      <c r="J79" s="4">
        <v>1</v>
      </c>
      <c r="K79" s="4">
        <v>0</v>
      </c>
      <c r="L79" s="4">
        <v>1</v>
      </c>
      <c r="M79" s="4">
        <v>2</v>
      </c>
      <c r="N79" s="36" t="s">
        <v>105</v>
      </c>
      <c r="O79" s="2"/>
      <c r="P79" s="2" t="s">
        <v>110</v>
      </c>
      <c r="Q79" s="3"/>
      <c r="R79" s="2"/>
      <c r="S79" s="15" t="str">
        <f>IF(AC79="D",設定用!$E$4,
IF(AC79=" ","",
IF(RIGHT(AF79,2)="EH",設定用!$E$1,
IF(RIGHT(AF79,2)="EI",設定用!$E$2,
IF(LEFT(AF79,2)="AF",設定用!$E$4,
IF(LEFT(AF79,2)="AG",設定用!$E$5,
IF(LEFT(AF79,2)="BF",設定用!$E$4,
IF(LEFT(AF79,2)="BG",設定用!$E$5,
IF(LEFT(AF79,2)="CF",設定用!$E$3,
IF(LEFT(AF79,2)="CG",設定用!$E$4,設定用!$E$6))))))))))</f>
        <v>No Match</v>
      </c>
      <c r="T79" s="7">
        <f t="shared" si="3"/>
        <v>46158</v>
      </c>
      <c r="U79" s="27" t="str">
        <f t="shared" si="4"/>
        <v>-</v>
      </c>
      <c r="V79" s="3"/>
      <c r="W79" s="3"/>
      <c r="X79" s="8" t="str">
        <f t="shared" si="22"/>
        <v/>
      </c>
      <c r="Y79" s="3"/>
      <c r="Z79" s="4"/>
      <c r="AA79" s="2"/>
      <c r="AB79" s="4"/>
      <c r="AC79" s="2" t="str">
        <f t="shared" si="5"/>
        <v>C</v>
      </c>
      <c r="AD79" s="2" t="str">
        <f t="shared" si="6"/>
        <v xml:space="preserve"> </v>
      </c>
      <c r="AE79" s="5" t="str">
        <f t="shared" si="7"/>
        <v xml:space="preserve"> </v>
      </c>
      <c r="AF79" s="5" t="str">
        <f t="shared" si="8"/>
        <v xml:space="preserve">C  </v>
      </c>
      <c r="AG79" s="30">
        <f t="shared" si="23"/>
        <v>45399</v>
      </c>
      <c r="AH79" s="5" t="str">
        <f t="shared" si="10"/>
        <v/>
      </c>
      <c r="AI79" s="30" t="str">
        <f t="shared" si="11"/>
        <v/>
      </c>
      <c r="AJ79" s="31" t="str">
        <f t="shared" si="18"/>
        <v/>
      </c>
      <c r="AK79" s="32" t="str">
        <f t="shared" si="12"/>
        <v/>
      </c>
      <c r="AL79" s="31" t="str">
        <f t="shared" si="19"/>
        <v/>
      </c>
      <c r="AM79" s="31" t="str">
        <f t="shared" si="20"/>
        <v/>
      </c>
      <c r="AN79" s="12"/>
      <c r="AO79" s="13"/>
      <c r="AP79" s="12"/>
      <c r="AQ79" s="13"/>
      <c r="AR79" s="12"/>
      <c r="AS79" s="13"/>
      <c r="AT79" s="14"/>
      <c r="AU79" s="13"/>
    </row>
    <row r="80" spans="1:47" ht="31.5" customHeight="1">
      <c r="A80" s="2">
        <v>76</v>
      </c>
      <c r="B80" s="26">
        <v>24466151</v>
      </c>
      <c r="C80" s="25"/>
      <c r="D80" s="3">
        <v>45402</v>
      </c>
      <c r="E80" s="2"/>
      <c r="F80" s="4" t="s">
        <v>71</v>
      </c>
      <c r="G80" s="4" t="s">
        <v>87</v>
      </c>
      <c r="H80" s="4">
        <v>0</v>
      </c>
      <c r="I80" s="4">
        <v>0</v>
      </c>
      <c r="J80" s="4">
        <v>1</v>
      </c>
      <c r="K80" s="4">
        <v>0</v>
      </c>
      <c r="L80" s="4">
        <v>1</v>
      </c>
      <c r="M80" s="4">
        <v>2</v>
      </c>
      <c r="N80" s="36" t="s">
        <v>105</v>
      </c>
      <c r="O80" s="2"/>
      <c r="P80" s="2" t="s">
        <v>109</v>
      </c>
      <c r="Q80" s="3"/>
      <c r="R80" s="2"/>
      <c r="S80" s="15" t="str">
        <f>IF(AC80="D",設定用!$E$4,
IF(AC80=" ","",
IF(RIGHT(AF80,2)="EH",設定用!$E$1,
IF(RIGHT(AF80,2)="EI",設定用!$E$2,
IF(LEFT(AF80,2)="AF",設定用!$E$4,
IF(LEFT(AF80,2)="AG",設定用!$E$5,
IF(LEFT(AF80,2)="BF",設定用!$E$4,
IF(LEFT(AF80,2)="BG",設定用!$E$5,
IF(LEFT(AF80,2)="CF",設定用!$E$3,
IF(LEFT(AF80,2)="CG",設定用!$E$4,設定用!$E$6))))))))))</f>
        <v>No Match</v>
      </c>
      <c r="T80" s="7">
        <f t="shared" si="3"/>
        <v>46161</v>
      </c>
      <c r="U80" s="27" t="str">
        <f t="shared" si="4"/>
        <v>-</v>
      </c>
      <c r="V80" s="3"/>
      <c r="W80" s="3"/>
      <c r="X80" s="8" t="str">
        <f t="shared" si="22"/>
        <v/>
      </c>
      <c r="Y80" s="3"/>
      <c r="Z80" s="4"/>
      <c r="AA80" s="2"/>
      <c r="AB80" s="4"/>
      <c r="AC80" s="2" t="str">
        <f t="shared" si="5"/>
        <v>C</v>
      </c>
      <c r="AD80" s="2" t="str">
        <f t="shared" si="6"/>
        <v xml:space="preserve"> </v>
      </c>
      <c r="AE80" s="5" t="str">
        <f t="shared" si="7"/>
        <v xml:space="preserve"> </v>
      </c>
      <c r="AF80" s="5" t="str">
        <f t="shared" si="8"/>
        <v xml:space="preserve">C  </v>
      </c>
      <c r="AG80" s="30">
        <f t="shared" si="23"/>
        <v>45402</v>
      </c>
      <c r="AH80" s="5" t="str">
        <f t="shared" si="10"/>
        <v/>
      </c>
      <c r="AI80" s="30" t="str">
        <f t="shared" si="11"/>
        <v/>
      </c>
      <c r="AJ80" s="31" t="str">
        <f t="shared" si="18"/>
        <v/>
      </c>
      <c r="AK80" s="32" t="str">
        <f t="shared" si="12"/>
        <v/>
      </c>
      <c r="AL80" s="31" t="str">
        <f t="shared" si="19"/>
        <v/>
      </c>
      <c r="AM80" s="31" t="str">
        <f t="shared" si="20"/>
        <v/>
      </c>
      <c r="AN80" s="12"/>
      <c r="AO80" s="13"/>
      <c r="AP80" s="12"/>
      <c r="AQ80" s="13"/>
      <c r="AR80" s="12"/>
      <c r="AS80" s="13"/>
      <c r="AT80" s="14"/>
      <c r="AU80" s="13"/>
    </row>
    <row r="81" spans="1:47" ht="31.5" customHeight="1">
      <c r="A81" s="2">
        <v>77</v>
      </c>
      <c r="B81" s="26">
        <v>24466713</v>
      </c>
      <c r="C81" s="25"/>
      <c r="D81" s="3">
        <v>45404</v>
      </c>
      <c r="E81" s="2"/>
      <c r="F81" s="4" t="s">
        <v>71</v>
      </c>
      <c r="G81" s="4" t="s">
        <v>94</v>
      </c>
      <c r="H81" s="4">
        <v>0</v>
      </c>
      <c r="I81" s="4">
        <v>0</v>
      </c>
      <c r="J81" s="4">
        <v>3</v>
      </c>
      <c r="K81" s="4">
        <v>0</v>
      </c>
      <c r="L81" s="4">
        <v>0</v>
      </c>
      <c r="M81" s="4">
        <v>3</v>
      </c>
      <c r="N81" s="37" t="s">
        <v>107</v>
      </c>
      <c r="O81" s="2"/>
      <c r="P81" s="2" t="s">
        <v>109</v>
      </c>
      <c r="Q81" s="3"/>
      <c r="R81" s="2"/>
      <c r="S81" s="15" t="str">
        <f>IF(AC81="D",設定用!$E$4,
IF(AC81=" ","",
IF(RIGHT(AF81,2)="EH",設定用!$E$1,
IF(RIGHT(AF81,2)="EI",設定用!$E$2,
IF(LEFT(AF81,2)="AF",設定用!$E$4,
IF(LEFT(AF81,2)="AG",設定用!$E$5,
IF(LEFT(AF81,2)="BF",設定用!$E$4,
IF(LEFT(AF81,2)="BG",設定用!$E$5,
IF(LEFT(AF81,2)="CF",設定用!$E$3,
IF(LEFT(AF81,2)="CG",設定用!$E$4,設定用!$E$6))))))))))</f>
        <v>No Match</v>
      </c>
      <c r="T81" s="7">
        <f t="shared" si="3"/>
        <v>46163</v>
      </c>
      <c r="U81" s="27" t="str">
        <f t="shared" si="4"/>
        <v>-</v>
      </c>
      <c r="V81" s="3"/>
      <c r="W81" s="3"/>
      <c r="X81" s="8" t="str">
        <f t="shared" si="22"/>
        <v/>
      </c>
      <c r="Y81" s="3"/>
      <c r="Z81" s="4"/>
      <c r="AA81" s="2"/>
      <c r="AB81" s="4"/>
      <c r="AC81" s="2" t="str">
        <f t="shared" si="5"/>
        <v>C</v>
      </c>
      <c r="AD81" s="2" t="str">
        <f t="shared" si="6"/>
        <v xml:space="preserve"> </v>
      </c>
      <c r="AE81" s="5" t="str">
        <f t="shared" si="7"/>
        <v xml:space="preserve"> </v>
      </c>
      <c r="AF81" s="5" t="str">
        <f t="shared" si="8"/>
        <v xml:space="preserve">C  </v>
      </c>
      <c r="AG81" s="30">
        <f t="shared" si="23"/>
        <v>45404</v>
      </c>
      <c r="AH81" s="5" t="str">
        <f t="shared" si="10"/>
        <v/>
      </c>
      <c r="AI81" s="30" t="str">
        <f t="shared" si="11"/>
        <v/>
      </c>
      <c r="AJ81" s="31" t="str">
        <f t="shared" si="18"/>
        <v/>
      </c>
      <c r="AK81" s="32" t="str">
        <f t="shared" si="12"/>
        <v/>
      </c>
      <c r="AL81" s="31" t="str">
        <f t="shared" si="19"/>
        <v/>
      </c>
      <c r="AM81" s="31" t="str">
        <f t="shared" si="20"/>
        <v/>
      </c>
      <c r="AN81" s="12"/>
      <c r="AO81" s="13"/>
      <c r="AP81" s="12"/>
      <c r="AQ81" s="13"/>
      <c r="AR81" s="12"/>
      <c r="AS81" s="13"/>
      <c r="AT81" s="14"/>
      <c r="AU81" s="13"/>
    </row>
    <row r="82" spans="1:47" ht="31.5" customHeight="1">
      <c r="A82" s="2">
        <v>78</v>
      </c>
      <c r="B82" s="26">
        <v>24468949</v>
      </c>
      <c r="C82" s="25"/>
      <c r="D82" s="3">
        <v>45405</v>
      </c>
      <c r="E82" s="2"/>
      <c r="F82" s="4" t="s">
        <v>71</v>
      </c>
      <c r="G82" s="4"/>
      <c r="H82" s="4">
        <v>0</v>
      </c>
      <c r="I82" s="4">
        <v>0</v>
      </c>
      <c r="J82" s="4">
        <v>1</v>
      </c>
      <c r="K82" s="4">
        <v>0</v>
      </c>
      <c r="L82" s="4">
        <v>0</v>
      </c>
      <c r="M82" s="4">
        <v>1</v>
      </c>
      <c r="N82" s="37" t="s">
        <v>107</v>
      </c>
      <c r="O82" s="2"/>
      <c r="P82" s="2" t="s">
        <v>109</v>
      </c>
      <c r="Q82" s="3"/>
      <c r="R82" s="2"/>
      <c r="S82" s="15" t="str">
        <f>IF(AC82="D",設定用!$E$4,
IF(AC82=" ","",
IF(RIGHT(AF82,2)="EH",設定用!$E$1,
IF(RIGHT(AF82,2)="EI",設定用!$E$2,
IF(LEFT(AF82,2)="AF",設定用!$E$4,
IF(LEFT(AF82,2)="AG",設定用!$E$5,
IF(LEFT(AF82,2)="BF",設定用!$E$4,
IF(LEFT(AF82,2)="BG",設定用!$E$5,
IF(LEFT(AF82,2)="CF",設定用!$E$3,
IF(LEFT(AF82,2)="CG",設定用!$E$4,設定用!$E$6))))))))))</f>
        <v>No Match</v>
      </c>
      <c r="T82" s="7">
        <f t="shared" si="3"/>
        <v>46164</v>
      </c>
      <c r="U82" s="27" t="str">
        <f t="shared" si="4"/>
        <v>-</v>
      </c>
      <c r="V82" s="3"/>
      <c r="W82" s="3"/>
      <c r="X82" s="8" t="str">
        <f t="shared" si="22"/>
        <v/>
      </c>
      <c r="Y82" s="3"/>
      <c r="Z82" s="4"/>
      <c r="AA82" s="2"/>
      <c r="AB82" s="4"/>
      <c r="AC82" s="2" t="str">
        <f t="shared" si="5"/>
        <v>C</v>
      </c>
      <c r="AD82" s="2" t="str">
        <f t="shared" si="6"/>
        <v xml:space="preserve"> </v>
      </c>
      <c r="AE82" s="5" t="str">
        <f t="shared" si="7"/>
        <v xml:space="preserve"> </v>
      </c>
      <c r="AF82" s="5" t="str">
        <f t="shared" si="8"/>
        <v xml:space="preserve">C  </v>
      </c>
      <c r="AG82" s="30">
        <f t="shared" si="23"/>
        <v>45405</v>
      </c>
      <c r="AH82" s="5" t="str">
        <f t="shared" si="10"/>
        <v/>
      </c>
      <c r="AI82" s="30" t="str">
        <f t="shared" si="11"/>
        <v/>
      </c>
      <c r="AJ82" s="31" t="str">
        <f t="shared" si="18"/>
        <v/>
      </c>
      <c r="AK82" s="32" t="str">
        <f t="shared" si="12"/>
        <v/>
      </c>
      <c r="AL82" s="31" t="str">
        <f t="shared" si="19"/>
        <v/>
      </c>
      <c r="AM82" s="31" t="str">
        <f t="shared" si="20"/>
        <v/>
      </c>
      <c r="AN82" s="12"/>
      <c r="AO82" s="13"/>
      <c r="AP82" s="12"/>
      <c r="AQ82" s="13"/>
      <c r="AR82" s="12"/>
      <c r="AS82" s="13"/>
      <c r="AT82" s="14"/>
      <c r="AU82" s="13"/>
    </row>
    <row r="83" spans="1:47" ht="31.5" customHeight="1">
      <c r="A83" s="2">
        <v>79</v>
      </c>
      <c r="B83" s="26">
        <v>24471192</v>
      </c>
      <c r="C83" s="25"/>
      <c r="D83" s="3">
        <v>45408</v>
      </c>
      <c r="E83" s="2"/>
      <c r="F83" s="4" t="s">
        <v>71</v>
      </c>
      <c r="G83" s="4" t="s">
        <v>85</v>
      </c>
      <c r="H83" s="4">
        <v>0</v>
      </c>
      <c r="I83" s="4">
        <v>0</v>
      </c>
      <c r="J83" s="4">
        <v>1</v>
      </c>
      <c r="K83" s="4">
        <v>0</v>
      </c>
      <c r="L83" s="4">
        <v>1</v>
      </c>
      <c r="M83" s="4">
        <v>2</v>
      </c>
      <c r="N83" s="36" t="s">
        <v>105</v>
      </c>
      <c r="O83" s="2"/>
      <c r="P83" s="2" t="s">
        <v>109</v>
      </c>
      <c r="Q83" s="3"/>
      <c r="R83" s="2"/>
      <c r="S83" s="15" t="str">
        <f>IF(AC83="D",設定用!$E$4,
IF(AC83=" ","",
IF(RIGHT(AF83,2)="EH",設定用!$E$1,
IF(RIGHT(AF83,2)="EI",設定用!$E$2,
IF(LEFT(AF83,2)="AF",設定用!$E$4,
IF(LEFT(AF83,2)="AG",設定用!$E$5,
IF(LEFT(AF83,2)="BF",設定用!$E$4,
IF(LEFT(AF83,2)="BG",設定用!$E$5,
IF(LEFT(AF83,2)="CF",設定用!$E$3,
IF(LEFT(AF83,2)="CG",設定用!$E$4,設定用!$E$6))))))))))</f>
        <v>No Match</v>
      </c>
      <c r="T83" s="7">
        <f t="shared" si="3"/>
        <v>46167</v>
      </c>
      <c r="U83" s="27" t="str">
        <f t="shared" si="4"/>
        <v>-</v>
      </c>
      <c r="V83" s="3"/>
      <c r="W83" s="3"/>
      <c r="X83" s="8" t="str">
        <f t="shared" si="22"/>
        <v/>
      </c>
      <c r="Y83" s="3"/>
      <c r="Z83" s="4"/>
      <c r="AA83" s="2"/>
      <c r="AB83" s="4"/>
      <c r="AC83" s="2" t="str">
        <f t="shared" si="5"/>
        <v>C</v>
      </c>
      <c r="AD83" s="2" t="str">
        <f t="shared" si="6"/>
        <v xml:space="preserve"> </v>
      </c>
      <c r="AE83" s="5" t="str">
        <f t="shared" si="7"/>
        <v xml:space="preserve"> </v>
      </c>
      <c r="AF83" s="5" t="str">
        <f t="shared" si="8"/>
        <v xml:space="preserve">C  </v>
      </c>
      <c r="AG83" s="30">
        <f t="shared" si="23"/>
        <v>45408</v>
      </c>
      <c r="AH83" s="5" t="str">
        <f t="shared" si="10"/>
        <v/>
      </c>
      <c r="AI83" s="30" t="str">
        <f t="shared" si="11"/>
        <v/>
      </c>
      <c r="AJ83" s="31" t="str">
        <f t="shared" si="18"/>
        <v/>
      </c>
      <c r="AK83" s="32" t="str">
        <f t="shared" si="12"/>
        <v/>
      </c>
      <c r="AL83" s="31" t="str">
        <f t="shared" si="19"/>
        <v/>
      </c>
      <c r="AM83" s="31" t="str">
        <f t="shared" si="20"/>
        <v/>
      </c>
      <c r="AN83" s="12"/>
      <c r="AO83" s="13"/>
      <c r="AP83" s="12"/>
      <c r="AQ83" s="13"/>
      <c r="AR83" s="12"/>
      <c r="AS83" s="13"/>
      <c r="AT83" s="14"/>
      <c r="AU83" s="13"/>
    </row>
    <row r="84" spans="1:47" ht="31.5" customHeight="1">
      <c r="A84" s="2">
        <v>80</v>
      </c>
      <c r="B84" s="26">
        <v>24472065</v>
      </c>
      <c r="C84" s="25"/>
      <c r="D84" s="3">
        <v>45409</v>
      </c>
      <c r="E84" s="2"/>
      <c r="F84" s="4" t="s">
        <v>71</v>
      </c>
      <c r="G84" s="4"/>
      <c r="H84" s="4">
        <v>0</v>
      </c>
      <c r="I84" s="4">
        <v>0</v>
      </c>
      <c r="J84" s="4">
        <v>1</v>
      </c>
      <c r="K84" s="4">
        <v>0</v>
      </c>
      <c r="L84" s="4">
        <v>0</v>
      </c>
      <c r="M84" s="4">
        <v>1</v>
      </c>
      <c r="N84" s="37" t="s">
        <v>107</v>
      </c>
      <c r="O84" s="2"/>
      <c r="P84" s="2" t="s">
        <v>109</v>
      </c>
      <c r="Q84" s="3"/>
      <c r="R84" s="2"/>
      <c r="S84" s="15" t="str">
        <f>IF(AC84="D",設定用!$E$4,
IF(AC84=" ","",
IF(RIGHT(AF84,2)="EH",設定用!$E$1,
IF(RIGHT(AF84,2)="EI",設定用!$E$2,
IF(LEFT(AF84,2)="AF",設定用!$E$4,
IF(LEFT(AF84,2)="AG",設定用!$E$5,
IF(LEFT(AF84,2)="BF",設定用!$E$4,
IF(LEFT(AF84,2)="BG",設定用!$E$5,
IF(LEFT(AF84,2)="CF",設定用!$E$3,
IF(LEFT(AF84,2)="CG",設定用!$E$4,設定用!$E$6))))))))))</f>
        <v>No Match</v>
      </c>
      <c r="T84" s="7">
        <f t="shared" si="3"/>
        <v>46168</v>
      </c>
      <c r="U84" s="27" t="str">
        <f t="shared" si="4"/>
        <v>-</v>
      </c>
      <c r="V84" s="3"/>
      <c r="W84" s="3"/>
      <c r="X84" s="8" t="str">
        <f t="shared" si="22"/>
        <v/>
      </c>
      <c r="Y84" s="3"/>
      <c r="Z84" s="4"/>
      <c r="AA84" s="2"/>
      <c r="AB84" s="4"/>
      <c r="AC84" s="2" t="str">
        <f t="shared" si="5"/>
        <v>C</v>
      </c>
      <c r="AD84" s="2" t="str">
        <f t="shared" si="6"/>
        <v xml:space="preserve"> </v>
      </c>
      <c r="AE84" s="5" t="str">
        <f t="shared" si="7"/>
        <v xml:space="preserve"> </v>
      </c>
      <c r="AF84" s="5" t="str">
        <f t="shared" si="8"/>
        <v xml:space="preserve">C  </v>
      </c>
      <c r="AG84" s="30">
        <f t="shared" si="23"/>
        <v>45409</v>
      </c>
      <c r="AH84" s="5" t="str">
        <f t="shared" si="10"/>
        <v/>
      </c>
      <c r="AI84" s="30" t="str">
        <f t="shared" si="11"/>
        <v/>
      </c>
      <c r="AJ84" s="31" t="str">
        <f t="shared" si="18"/>
        <v/>
      </c>
      <c r="AK84" s="32" t="str">
        <f t="shared" si="12"/>
        <v/>
      </c>
      <c r="AL84" s="31" t="str">
        <f t="shared" si="19"/>
        <v/>
      </c>
      <c r="AM84" s="31" t="str">
        <f t="shared" si="20"/>
        <v/>
      </c>
      <c r="AN84" s="12"/>
      <c r="AO84" s="13"/>
      <c r="AP84" s="12"/>
      <c r="AQ84" s="13"/>
      <c r="AR84" s="12"/>
      <c r="AS84" s="13"/>
      <c r="AT84" s="14"/>
      <c r="AU84" s="13"/>
    </row>
    <row r="85" spans="1:47" ht="31.5" customHeight="1">
      <c r="A85" s="2">
        <v>81</v>
      </c>
      <c r="B85" s="26">
        <v>24472776</v>
      </c>
      <c r="C85" s="25"/>
      <c r="D85" s="3">
        <v>45411</v>
      </c>
      <c r="E85" s="2"/>
      <c r="F85" s="4" t="s">
        <v>71</v>
      </c>
      <c r="G85" s="4"/>
      <c r="H85" s="4">
        <v>0</v>
      </c>
      <c r="I85" s="4">
        <v>0</v>
      </c>
      <c r="J85" s="4">
        <v>1</v>
      </c>
      <c r="K85" s="4">
        <v>0</v>
      </c>
      <c r="L85" s="4">
        <v>0</v>
      </c>
      <c r="M85" s="4">
        <v>1</v>
      </c>
      <c r="N85" s="37" t="s">
        <v>107</v>
      </c>
      <c r="O85" s="2"/>
      <c r="P85" s="2" t="s">
        <v>109</v>
      </c>
      <c r="Q85" s="3"/>
      <c r="R85" s="2"/>
      <c r="S85" s="15" t="str">
        <f>IF(AC85="D",設定用!$E$4,
IF(AC85=" ","",
IF(RIGHT(AF85,2)="EH",設定用!$E$1,
IF(RIGHT(AF85,2)="EI",設定用!$E$2,
IF(LEFT(AF85,2)="AF",設定用!$E$4,
IF(LEFT(AF85,2)="AG",設定用!$E$5,
IF(LEFT(AF85,2)="BF",設定用!$E$4,
IF(LEFT(AF85,2)="BG",設定用!$E$5,
IF(LEFT(AF85,2)="CF",設定用!$E$3,
IF(LEFT(AF85,2)="CG",設定用!$E$4,設定用!$E$6))))))))))</f>
        <v>No Match</v>
      </c>
      <c r="T85" s="7">
        <f t="shared" si="3"/>
        <v>46170</v>
      </c>
      <c r="U85" s="27" t="str">
        <f t="shared" si="4"/>
        <v>-</v>
      </c>
      <c r="V85" s="3"/>
      <c r="W85" s="3"/>
      <c r="X85" s="8" t="str">
        <f t="shared" si="22"/>
        <v/>
      </c>
      <c r="Y85" s="3"/>
      <c r="Z85" s="4"/>
      <c r="AA85" s="2"/>
      <c r="AB85" s="4"/>
      <c r="AC85" s="2" t="str">
        <f t="shared" si="5"/>
        <v>C</v>
      </c>
      <c r="AD85" s="2" t="str">
        <f t="shared" si="6"/>
        <v xml:space="preserve"> </v>
      </c>
      <c r="AE85" s="5" t="str">
        <f t="shared" si="7"/>
        <v xml:space="preserve"> </v>
      </c>
      <c r="AF85" s="5" t="str">
        <f t="shared" si="8"/>
        <v xml:space="preserve">C  </v>
      </c>
      <c r="AG85" s="30">
        <f t="shared" si="23"/>
        <v>45411</v>
      </c>
      <c r="AH85" s="5" t="str">
        <f t="shared" si="10"/>
        <v/>
      </c>
      <c r="AI85" s="30" t="str">
        <f t="shared" si="11"/>
        <v/>
      </c>
      <c r="AJ85" s="31" t="str">
        <f t="shared" si="18"/>
        <v/>
      </c>
      <c r="AK85" s="32" t="str">
        <f t="shared" si="12"/>
        <v/>
      </c>
      <c r="AL85" s="31" t="str">
        <f t="shared" si="19"/>
        <v/>
      </c>
      <c r="AM85" s="31" t="str">
        <f t="shared" si="20"/>
        <v/>
      </c>
      <c r="AN85" s="12"/>
      <c r="AO85" s="13"/>
      <c r="AP85" s="12"/>
      <c r="AQ85" s="13"/>
      <c r="AR85" s="12"/>
      <c r="AS85" s="13"/>
      <c r="AT85" s="14"/>
      <c r="AU85" s="13"/>
    </row>
    <row r="86" spans="1:47" ht="31.5" customHeight="1">
      <c r="A86" s="2">
        <v>82</v>
      </c>
      <c r="B86" s="26">
        <v>24474022</v>
      </c>
      <c r="C86" s="25"/>
      <c r="D86" s="3">
        <v>45412</v>
      </c>
      <c r="E86" s="2"/>
      <c r="F86" s="4" t="s">
        <v>71</v>
      </c>
      <c r="G86" s="4" t="s">
        <v>95</v>
      </c>
      <c r="H86" s="4">
        <v>0</v>
      </c>
      <c r="I86" s="4">
        <v>0</v>
      </c>
      <c r="J86" s="4">
        <v>0</v>
      </c>
      <c r="K86" s="4">
        <v>0</v>
      </c>
      <c r="L86" s="4">
        <v>1</v>
      </c>
      <c r="M86" s="4">
        <v>1</v>
      </c>
      <c r="N86" s="36" t="s">
        <v>105</v>
      </c>
      <c r="O86" s="2"/>
      <c r="P86" s="2" t="s">
        <v>110</v>
      </c>
      <c r="Q86" s="3"/>
      <c r="R86" s="2"/>
      <c r="S86" s="15" t="str">
        <f>IF(AC86="D",設定用!$E$4,
IF(AC86=" ","",
IF(RIGHT(AF86,2)="EH",設定用!$E$1,
IF(RIGHT(AF86,2)="EI",設定用!$E$2,
IF(LEFT(AF86,2)="AF",設定用!$E$4,
IF(LEFT(AF86,2)="AG",設定用!$E$5,
IF(LEFT(AF86,2)="BF",設定用!$E$4,
IF(LEFT(AF86,2)="BG",設定用!$E$5,
IF(LEFT(AF86,2)="CF",設定用!$E$3,
IF(LEFT(AF86,2)="CG",設定用!$E$4,設定用!$E$6))))))))))</f>
        <v>No Match</v>
      </c>
      <c r="T86" s="7">
        <f t="shared" ref="T86:T124" si="24">IF(S86="投与不可","",IF(D86="","",IF(AC86="A",EDATE(D86,13)-1,IF(AC86="B",EDATE(D86,7)-1,IF(AC86=" ","",EDATE(D86,25)-1)))))</f>
        <v>46171</v>
      </c>
      <c r="U86" s="27" t="str">
        <f t="shared" ref="U86:U124" si="25">IF(AH86="",IF(AK86="","-",IF(AK86="B","-",IF(AK86="D",CONCATENATE(TEXT(AL86,"yyyy/m/d"),"~",TEXT(AM86,"yyyy/m/d"),CHAR(10),TEXT($Q$3+1,"yyyy/m/d"),"~",TEXT(T86,"yyyy/m/d")),CONCATENATE(TEXT(AL86,"yyyy/m/d"),"~",TEXT(AM86,"yyyy/m/d"))))),IF(AH86="B","-",IF(AH86="D",CONCATENATE(TEXT(AI86,"yyyy/m/d"),"~",TEXT(AJ86,"yyyy/m/d"),CHAR(10),TEXT($P$3+1,"yyyy/m/d"),"~",TEXT(T86,"yyyy/m/d")),CONCATENATE(TEXT(AI86,"yyyy/m/d"),"~",TEXT(AJ86,"yyyy/m/d")))))</f>
        <v>-</v>
      </c>
      <c r="V86" s="3"/>
      <c r="W86" s="3"/>
      <c r="X86" s="8" t="str">
        <f>IF(W86="","",DATEDIF(D86,W86,"M"))</f>
        <v/>
      </c>
      <c r="Y86" s="3"/>
      <c r="Z86" s="4"/>
      <c r="AA86" s="2"/>
      <c r="AB86" s="4"/>
      <c r="AC86" s="2" t="str">
        <f t="shared" si="5"/>
        <v>C</v>
      </c>
      <c r="AD86" s="2" t="str">
        <f t="shared" si="6"/>
        <v xml:space="preserve"> </v>
      </c>
      <c r="AE86" s="5" t="str">
        <f t="shared" si="7"/>
        <v xml:space="preserve"> </v>
      </c>
      <c r="AF86" s="5" t="str">
        <f t="shared" si="8"/>
        <v xml:space="preserve">C  </v>
      </c>
      <c r="AG86" s="30">
        <f t="shared" ref="AG86:AG95" si="26">IF(D86="","",IF(P86="ニルセビマブ",EOMONTH(Q86,4)+1,IF(AND(V86="ニルセビマブ",D86&gt;=$P$2,D86&lt;=$P$3),$P$3+1,IF(AND(V86="パリビズマブ",D86&gt;=$Q$2,D86&lt;=$Q$3),$Q$3+1,D86))))</f>
        <v>45412</v>
      </c>
      <c r="AH86" s="5" t="str">
        <f t="shared" ref="AH86:AH124" si="27">IF(OR(S86="投与不可",T86&lt;=AG86),"",
IF(V86="ニルセビマブ",IF($P$2="","G",IF(AG86&gt;$P$3,"A",IF(AG86&gt;$P$2,IF(T86&lt;$P$3,"B","C"),IF(T86&gt;$P$2,IF(T86&gt;$P$3,"D","E"),"F")))),""))</f>
        <v/>
      </c>
      <c r="AI86" s="30" t="str">
        <f t="shared" ref="AI86:AI124" si="28">IF(OR(AH86="B",AH86=""),"",IF(AH86="C",$P$3+1,AG86))</f>
        <v/>
      </c>
      <c r="AJ86" s="31" t="str">
        <f t="shared" si="15"/>
        <v/>
      </c>
      <c r="AK86" s="32" t="str">
        <f t="shared" ref="AK86:AK124" si="29">IF(OR(S86="投与不可",T86&lt;=AG86),"",
IF(V86="パリビズマブ",IF($Q$2="","G",IF(AG86&gt;$Q$3,"A",IF(AG86&gt;$Q$2,IF(T86&lt;$Q$3,"B","C"),IF(T86&gt;$Q$2,IF(T86&gt;$Q$3,"D","E"),"F")))),""))</f>
        <v/>
      </c>
      <c r="AL86" s="31" t="str">
        <f t="shared" si="16"/>
        <v/>
      </c>
      <c r="AM86" s="31" t="str">
        <f t="shared" si="17"/>
        <v/>
      </c>
      <c r="AN86" s="12"/>
      <c r="AO86" s="13"/>
      <c r="AP86" s="12"/>
      <c r="AQ86" s="13"/>
      <c r="AR86" s="12"/>
      <c r="AS86" s="13"/>
      <c r="AT86" s="14"/>
      <c r="AU86" s="13"/>
    </row>
    <row r="87" spans="1:47" ht="31.5" customHeight="1">
      <c r="A87" s="2">
        <v>83</v>
      </c>
      <c r="B87" s="26">
        <v>24474608</v>
      </c>
      <c r="C87" s="25"/>
      <c r="D87" s="3">
        <v>45413</v>
      </c>
      <c r="E87" s="2"/>
      <c r="F87" s="4" t="s">
        <v>71</v>
      </c>
      <c r="G87" s="4"/>
      <c r="H87" s="4">
        <v>0</v>
      </c>
      <c r="I87" s="4">
        <v>0</v>
      </c>
      <c r="J87" s="4">
        <v>1</v>
      </c>
      <c r="K87" s="4">
        <v>0</v>
      </c>
      <c r="L87" s="4">
        <v>0</v>
      </c>
      <c r="M87" s="4">
        <v>1</v>
      </c>
      <c r="N87" s="37" t="s">
        <v>107</v>
      </c>
      <c r="O87" s="2"/>
      <c r="P87" s="2" t="s">
        <v>109</v>
      </c>
      <c r="Q87" s="3"/>
      <c r="R87" s="2"/>
      <c r="S87" s="15" t="str">
        <f>IF(AC87="D",設定用!$E$4,
IF(AC87=" ","",
IF(RIGHT(AF87,2)="EH",設定用!$E$1,
IF(RIGHT(AF87,2)="EI",設定用!$E$2,
IF(LEFT(AF87,2)="AF",設定用!$E$4,
IF(LEFT(AF87,2)="AG",設定用!$E$5,
IF(LEFT(AF87,2)="BF",設定用!$E$4,
IF(LEFT(AF87,2)="BG",設定用!$E$5,
IF(LEFT(AF87,2)="CF",設定用!$E$3,
IF(LEFT(AF87,2)="CG",設定用!$E$4,設定用!$E$6))))))))))</f>
        <v>No Match</v>
      </c>
      <c r="T87" s="7">
        <f t="shared" si="24"/>
        <v>46173</v>
      </c>
      <c r="U87" s="27" t="str">
        <f t="shared" si="25"/>
        <v>-</v>
      </c>
      <c r="V87" s="3"/>
      <c r="W87" s="3"/>
      <c r="X87" s="8" t="str">
        <f t="shared" ref="X87" si="30">IF(W87="","",DATEDIF(D87,W87,"M"))</f>
        <v/>
      </c>
      <c r="Y87" s="3"/>
      <c r="Z87" s="4"/>
      <c r="AA87" s="2"/>
      <c r="AB87" s="4"/>
      <c r="AC87" s="2" t="str">
        <f t="shared" si="5"/>
        <v>C</v>
      </c>
      <c r="AD87" s="2" t="str">
        <f t="shared" si="6"/>
        <v xml:space="preserve"> </v>
      </c>
      <c r="AE87" s="5" t="str">
        <f t="shared" si="7"/>
        <v xml:space="preserve"> </v>
      </c>
      <c r="AF87" s="5" t="str">
        <f t="shared" si="8"/>
        <v xml:space="preserve">C  </v>
      </c>
      <c r="AG87" s="30">
        <f t="shared" si="26"/>
        <v>45413</v>
      </c>
      <c r="AH87" s="5" t="str">
        <f t="shared" si="27"/>
        <v/>
      </c>
      <c r="AI87" s="30" t="str">
        <f t="shared" si="28"/>
        <v/>
      </c>
      <c r="AJ87" s="31" t="str">
        <f t="shared" si="15"/>
        <v/>
      </c>
      <c r="AK87" s="32" t="str">
        <f t="shared" si="29"/>
        <v/>
      </c>
      <c r="AL87" s="31" t="str">
        <f t="shared" si="16"/>
        <v/>
      </c>
      <c r="AM87" s="31" t="str">
        <f t="shared" si="17"/>
        <v/>
      </c>
      <c r="AN87" s="12"/>
      <c r="AO87" s="13"/>
      <c r="AP87" s="12"/>
      <c r="AQ87" s="13"/>
      <c r="AR87" s="12"/>
      <c r="AS87" s="13"/>
      <c r="AT87" s="14"/>
      <c r="AU87" s="13"/>
    </row>
    <row r="88" spans="1:47" ht="31.5" customHeight="1">
      <c r="A88" s="2">
        <v>84</v>
      </c>
      <c r="B88" s="26">
        <v>24476191</v>
      </c>
      <c r="C88" s="25"/>
      <c r="D88" s="3">
        <v>45414</v>
      </c>
      <c r="E88" s="2"/>
      <c r="F88" s="4" t="s">
        <v>71</v>
      </c>
      <c r="G88" s="4"/>
      <c r="H88" s="4">
        <v>0</v>
      </c>
      <c r="I88" s="4">
        <v>0</v>
      </c>
      <c r="J88" s="4">
        <v>1</v>
      </c>
      <c r="K88" s="4">
        <v>0</v>
      </c>
      <c r="L88" s="4">
        <v>0</v>
      </c>
      <c r="M88" s="4">
        <v>1</v>
      </c>
      <c r="N88" s="37" t="s">
        <v>107</v>
      </c>
      <c r="O88" s="2"/>
      <c r="P88" s="2" t="s">
        <v>109</v>
      </c>
      <c r="Q88" s="3"/>
      <c r="R88" s="2"/>
      <c r="S88" s="15" t="str">
        <f>IF(AC88="D",設定用!$E$4,
IF(AC88=" ","",
IF(RIGHT(AF88,2)="EH",設定用!$E$1,
IF(RIGHT(AF88,2)="EI",設定用!$E$2,
IF(LEFT(AF88,2)="AF",設定用!$E$4,
IF(LEFT(AF88,2)="AG",設定用!$E$5,
IF(LEFT(AF88,2)="BF",設定用!$E$4,
IF(LEFT(AF88,2)="BG",設定用!$E$5,
IF(LEFT(AF88,2)="CF",設定用!$E$3,
IF(LEFT(AF88,2)="CG",設定用!$E$4,設定用!$E$6))))))))))</f>
        <v>No Match</v>
      </c>
      <c r="T88" s="7">
        <f t="shared" si="24"/>
        <v>46174</v>
      </c>
      <c r="U88" s="27" t="str">
        <f t="shared" si="25"/>
        <v>-</v>
      </c>
      <c r="V88" s="3"/>
      <c r="W88" s="3"/>
      <c r="X88" s="8" t="str">
        <f>IF(W88="","",DATEDIF(D88,W88,"M"))</f>
        <v/>
      </c>
      <c r="Y88" s="3"/>
      <c r="Z88" s="4"/>
      <c r="AA88" s="2"/>
      <c r="AB88" s="4"/>
      <c r="AC88" s="2" t="str">
        <f t="shared" si="5"/>
        <v>C</v>
      </c>
      <c r="AD88" s="2" t="str">
        <f t="shared" si="6"/>
        <v xml:space="preserve"> </v>
      </c>
      <c r="AE88" s="5" t="str">
        <f t="shared" si="7"/>
        <v xml:space="preserve"> </v>
      </c>
      <c r="AF88" s="5" t="str">
        <f t="shared" si="8"/>
        <v xml:space="preserve">C  </v>
      </c>
      <c r="AG88" s="30">
        <f t="shared" si="26"/>
        <v>45414</v>
      </c>
      <c r="AH88" s="5" t="str">
        <f t="shared" si="27"/>
        <v/>
      </c>
      <c r="AI88" s="30" t="str">
        <f t="shared" si="28"/>
        <v/>
      </c>
      <c r="AJ88" s="31" t="str">
        <f t="shared" si="15"/>
        <v/>
      </c>
      <c r="AK88" s="32" t="str">
        <f t="shared" si="29"/>
        <v/>
      </c>
      <c r="AL88" s="31" t="str">
        <f t="shared" si="16"/>
        <v/>
      </c>
      <c r="AM88" s="31" t="str">
        <f t="shared" si="17"/>
        <v/>
      </c>
      <c r="AN88" s="12"/>
      <c r="AO88" s="13"/>
      <c r="AP88" s="12"/>
      <c r="AQ88" s="13"/>
      <c r="AR88" s="12"/>
      <c r="AS88" s="13"/>
      <c r="AT88" s="14"/>
      <c r="AU88" s="13"/>
    </row>
    <row r="89" spans="1:47" ht="31.5" customHeight="1">
      <c r="A89" s="2">
        <v>85</v>
      </c>
      <c r="B89" s="26">
        <v>24476686</v>
      </c>
      <c r="C89" s="25"/>
      <c r="D89" s="3">
        <v>45417</v>
      </c>
      <c r="E89" s="2"/>
      <c r="F89" s="4" t="s">
        <v>71</v>
      </c>
      <c r="G89" s="4" t="s">
        <v>94</v>
      </c>
      <c r="H89" s="4">
        <v>0</v>
      </c>
      <c r="I89" s="4">
        <v>0</v>
      </c>
      <c r="J89" s="4">
        <v>1</v>
      </c>
      <c r="K89" s="4">
        <v>0</v>
      </c>
      <c r="L89" s="4">
        <v>2</v>
      </c>
      <c r="M89" s="4">
        <v>3</v>
      </c>
      <c r="N89" s="36" t="s">
        <v>105</v>
      </c>
      <c r="O89" s="2"/>
      <c r="P89" s="2" t="s">
        <v>110</v>
      </c>
      <c r="Q89" s="3"/>
      <c r="R89" s="2"/>
      <c r="S89" s="15" t="str">
        <f>IF(AC89="D",設定用!$E$4,
IF(AC89=" ","",
IF(RIGHT(AF89,2)="EH",設定用!$E$1,
IF(RIGHT(AF89,2)="EI",設定用!$E$2,
IF(LEFT(AF89,2)="AF",設定用!$E$4,
IF(LEFT(AF89,2)="AG",設定用!$E$5,
IF(LEFT(AF89,2)="BF",設定用!$E$4,
IF(LEFT(AF89,2)="BG",設定用!$E$5,
IF(LEFT(AF89,2)="CF",設定用!$E$3,
IF(LEFT(AF89,2)="CG",設定用!$E$4,設定用!$E$6))))))))))</f>
        <v>No Match</v>
      </c>
      <c r="T89" s="7">
        <f t="shared" si="24"/>
        <v>46177</v>
      </c>
      <c r="U89" s="27" t="str">
        <f t="shared" si="25"/>
        <v>-</v>
      </c>
      <c r="V89" s="3"/>
      <c r="W89" s="3"/>
      <c r="X89" s="8" t="str">
        <f t="shared" ref="X89:X124" si="31">IF(W89="","",DATEDIF(D89,W89,"M"))</f>
        <v/>
      </c>
      <c r="Y89" s="3"/>
      <c r="Z89" s="4"/>
      <c r="AA89" s="2"/>
      <c r="AB89" s="4"/>
      <c r="AC89" s="2" t="str">
        <f t="shared" si="5"/>
        <v>C</v>
      </c>
      <c r="AD89" s="2" t="str">
        <f t="shared" si="6"/>
        <v xml:space="preserve"> </v>
      </c>
      <c r="AE89" s="5" t="str">
        <f t="shared" si="7"/>
        <v xml:space="preserve"> </v>
      </c>
      <c r="AF89" s="5" t="str">
        <f t="shared" si="8"/>
        <v xml:space="preserve">C  </v>
      </c>
      <c r="AG89" s="30">
        <f t="shared" si="26"/>
        <v>45417</v>
      </c>
      <c r="AH89" s="5" t="str">
        <f t="shared" si="27"/>
        <v/>
      </c>
      <c r="AI89" s="30" t="str">
        <f t="shared" si="28"/>
        <v/>
      </c>
      <c r="AJ89" s="31" t="str">
        <f t="shared" si="15"/>
        <v/>
      </c>
      <c r="AK89" s="32" t="str">
        <f t="shared" si="29"/>
        <v/>
      </c>
      <c r="AL89" s="31" t="str">
        <f t="shared" si="16"/>
        <v/>
      </c>
      <c r="AM89" s="31" t="str">
        <f t="shared" si="17"/>
        <v/>
      </c>
      <c r="AN89" s="12"/>
      <c r="AO89" s="13"/>
      <c r="AP89" s="12"/>
      <c r="AQ89" s="13"/>
      <c r="AR89" s="12"/>
      <c r="AS89" s="13"/>
      <c r="AT89" s="14"/>
      <c r="AU89" s="13"/>
    </row>
    <row r="90" spans="1:47" ht="31.5" customHeight="1">
      <c r="A90" s="2">
        <v>86</v>
      </c>
      <c r="B90" s="26">
        <v>24479633</v>
      </c>
      <c r="C90" s="25"/>
      <c r="D90" s="3">
        <v>45421</v>
      </c>
      <c r="E90" s="2"/>
      <c r="F90" s="4" t="s">
        <v>71</v>
      </c>
      <c r="G90" s="4" t="s">
        <v>83</v>
      </c>
      <c r="H90" s="4">
        <v>0</v>
      </c>
      <c r="I90" s="4">
        <v>0</v>
      </c>
      <c r="J90" s="4">
        <v>1</v>
      </c>
      <c r="K90" s="4">
        <v>0</v>
      </c>
      <c r="L90" s="4">
        <v>0</v>
      </c>
      <c r="M90" s="4">
        <v>1</v>
      </c>
      <c r="N90" s="37" t="s">
        <v>107</v>
      </c>
      <c r="O90" s="2"/>
      <c r="P90" s="2" t="s">
        <v>109</v>
      </c>
      <c r="Q90" s="3"/>
      <c r="R90" s="2"/>
      <c r="S90" s="15" t="str">
        <f>IF(AC90="D",設定用!$E$4,
IF(AC90=" ","",
IF(RIGHT(AF90,2)="EH",設定用!$E$1,
IF(RIGHT(AF90,2)="EI",設定用!$E$2,
IF(LEFT(AF90,2)="AF",設定用!$E$4,
IF(LEFT(AF90,2)="AG",設定用!$E$5,
IF(LEFT(AF90,2)="BF",設定用!$E$4,
IF(LEFT(AF90,2)="BG",設定用!$E$5,
IF(LEFT(AF90,2)="CF",設定用!$E$3,
IF(LEFT(AF90,2)="CG",設定用!$E$4,設定用!$E$6))))))))))</f>
        <v>No Match</v>
      </c>
      <c r="T90" s="7">
        <f t="shared" si="24"/>
        <v>46181</v>
      </c>
      <c r="U90" s="27" t="str">
        <f t="shared" si="25"/>
        <v>-</v>
      </c>
      <c r="V90" s="3"/>
      <c r="W90" s="3"/>
      <c r="X90" s="8" t="str">
        <f t="shared" si="31"/>
        <v/>
      </c>
      <c r="Y90" s="3"/>
      <c r="Z90" s="4"/>
      <c r="AA90" s="2"/>
      <c r="AB90" s="4"/>
      <c r="AC90" s="2" t="str">
        <f t="shared" si="5"/>
        <v>C</v>
      </c>
      <c r="AD90" s="2" t="str">
        <f t="shared" si="6"/>
        <v xml:space="preserve"> </v>
      </c>
      <c r="AE90" s="5" t="str">
        <f t="shared" si="7"/>
        <v xml:space="preserve"> </v>
      </c>
      <c r="AF90" s="5" t="str">
        <f t="shared" si="8"/>
        <v xml:space="preserve">C  </v>
      </c>
      <c r="AG90" s="30">
        <f t="shared" si="26"/>
        <v>45421</v>
      </c>
      <c r="AH90" s="5" t="str">
        <f t="shared" si="27"/>
        <v/>
      </c>
      <c r="AI90" s="30" t="str">
        <f t="shared" si="28"/>
        <v/>
      </c>
      <c r="AJ90" s="31" t="str">
        <f t="shared" si="15"/>
        <v/>
      </c>
      <c r="AK90" s="32" t="str">
        <f t="shared" si="29"/>
        <v/>
      </c>
      <c r="AL90" s="31" t="str">
        <f t="shared" si="16"/>
        <v/>
      </c>
      <c r="AM90" s="31" t="str">
        <f t="shared" si="17"/>
        <v/>
      </c>
      <c r="AN90" s="12"/>
      <c r="AO90" s="13"/>
      <c r="AP90" s="12"/>
      <c r="AQ90" s="13"/>
      <c r="AR90" s="12"/>
      <c r="AS90" s="13"/>
      <c r="AT90" s="14"/>
      <c r="AU90" s="13"/>
    </row>
    <row r="91" spans="1:47" ht="31.5" customHeight="1">
      <c r="A91" s="2">
        <v>87</v>
      </c>
      <c r="B91" s="26">
        <v>24485911</v>
      </c>
      <c r="C91" s="25"/>
      <c r="D91" s="3">
        <v>45423</v>
      </c>
      <c r="E91" s="2"/>
      <c r="F91" s="4" t="s">
        <v>71</v>
      </c>
      <c r="G91" s="4" t="s">
        <v>83</v>
      </c>
      <c r="H91" s="4">
        <v>0</v>
      </c>
      <c r="I91" s="4">
        <v>0</v>
      </c>
      <c r="J91" s="4">
        <v>1</v>
      </c>
      <c r="K91" s="4">
        <v>0</v>
      </c>
      <c r="L91" s="4">
        <v>0</v>
      </c>
      <c r="M91" s="4">
        <v>1</v>
      </c>
      <c r="N91" s="37" t="s">
        <v>107</v>
      </c>
      <c r="O91" s="2"/>
      <c r="P91" s="2" t="s">
        <v>109</v>
      </c>
      <c r="Q91" s="3"/>
      <c r="R91" s="2"/>
      <c r="S91" s="15" t="str">
        <f>IF(AC91="D",設定用!$E$4,
IF(AC91=" ","",
IF(RIGHT(AF91,2)="EH",設定用!$E$1,
IF(RIGHT(AF91,2)="EI",設定用!$E$2,
IF(LEFT(AF91,2)="AF",設定用!$E$4,
IF(LEFT(AF91,2)="AG",設定用!$E$5,
IF(LEFT(AF91,2)="BF",設定用!$E$4,
IF(LEFT(AF91,2)="BG",設定用!$E$5,
IF(LEFT(AF91,2)="CF",設定用!$E$3,
IF(LEFT(AF91,2)="CG",設定用!$E$4,設定用!$E$6))))))))))</f>
        <v>No Match</v>
      </c>
      <c r="T91" s="7">
        <f t="shared" si="24"/>
        <v>46183</v>
      </c>
      <c r="U91" s="27" t="str">
        <f t="shared" si="25"/>
        <v>-</v>
      </c>
      <c r="V91" s="3"/>
      <c r="W91" s="3"/>
      <c r="X91" s="8" t="str">
        <f t="shared" si="31"/>
        <v/>
      </c>
      <c r="Y91" s="3"/>
      <c r="Z91" s="4"/>
      <c r="AA91" s="2"/>
      <c r="AB91" s="4"/>
      <c r="AC91" s="2" t="str">
        <f t="shared" si="5"/>
        <v>C</v>
      </c>
      <c r="AD91" s="2" t="str">
        <f t="shared" si="6"/>
        <v xml:space="preserve"> </v>
      </c>
      <c r="AE91" s="5" t="str">
        <f t="shared" si="7"/>
        <v xml:space="preserve"> </v>
      </c>
      <c r="AF91" s="5" t="str">
        <f t="shared" si="8"/>
        <v xml:space="preserve">C  </v>
      </c>
      <c r="AG91" s="30">
        <f t="shared" si="26"/>
        <v>45423</v>
      </c>
      <c r="AH91" s="5" t="str">
        <f t="shared" si="27"/>
        <v/>
      </c>
      <c r="AI91" s="30" t="str">
        <f t="shared" si="28"/>
        <v/>
      </c>
      <c r="AJ91" s="31" t="str">
        <f t="shared" si="15"/>
        <v/>
      </c>
      <c r="AK91" s="32" t="str">
        <f t="shared" si="29"/>
        <v/>
      </c>
      <c r="AL91" s="31" t="str">
        <f t="shared" si="16"/>
        <v/>
      </c>
      <c r="AM91" s="31" t="str">
        <f t="shared" si="17"/>
        <v/>
      </c>
      <c r="AN91" s="12"/>
      <c r="AO91" s="13"/>
      <c r="AP91" s="12"/>
      <c r="AQ91" s="13"/>
      <c r="AR91" s="12"/>
      <c r="AS91" s="13"/>
      <c r="AT91" s="14"/>
      <c r="AU91" s="13"/>
    </row>
    <row r="92" spans="1:47" ht="31.5" customHeight="1">
      <c r="A92" s="2">
        <v>88</v>
      </c>
      <c r="B92" s="26">
        <v>24481621</v>
      </c>
      <c r="C92" s="25"/>
      <c r="D92" s="3">
        <v>45424</v>
      </c>
      <c r="E92" s="2"/>
      <c r="F92" s="4" t="s">
        <v>71</v>
      </c>
      <c r="G92" s="4"/>
      <c r="H92" s="4">
        <v>0</v>
      </c>
      <c r="I92" s="4">
        <v>0</v>
      </c>
      <c r="J92" s="4">
        <v>1</v>
      </c>
      <c r="K92" s="4">
        <v>0</v>
      </c>
      <c r="L92" s="4">
        <v>0</v>
      </c>
      <c r="M92" s="4">
        <v>1</v>
      </c>
      <c r="N92" s="37" t="s">
        <v>107</v>
      </c>
      <c r="O92" s="2"/>
      <c r="P92" s="2" t="s">
        <v>109</v>
      </c>
      <c r="Q92" s="3"/>
      <c r="R92" s="2"/>
      <c r="S92" s="15" t="str">
        <f>IF(AC92="D",設定用!$E$4,
IF(AC92=" ","",
IF(RIGHT(AF92,2)="EH",設定用!$E$1,
IF(RIGHT(AF92,2)="EI",設定用!$E$2,
IF(LEFT(AF92,2)="AF",設定用!$E$4,
IF(LEFT(AF92,2)="AG",設定用!$E$5,
IF(LEFT(AF92,2)="BF",設定用!$E$4,
IF(LEFT(AF92,2)="BG",設定用!$E$5,
IF(LEFT(AF92,2)="CF",設定用!$E$3,
IF(LEFT(AF92,2)="CG",設定用!$E$4,設定用!$E$6))))))))))</f>
        <v>No Match</v>
      </c>
      <c r="T92" s="7">
        <f t="shared" si="24"/>
        <v>46184</v>
      </c>
      <c r="U92" s="27" t="str">
        <f t="shared" si="25"/>
        <v>-</v>
      </c>
      <c r="V92" s="3"/>
      <c r="W92" s="3"/>
      <c r="X92" s="8" t="str">
        <f t="shared" si="31"/>
        <v/>
      </c>
      <c r="Y92" s="3"/>
      <c r="Z92" s="4"/>
      <c r="AA92" s="2"/>
      <c r="AB92" s="4"/>
      <c r="AC92" s="2" t="str">
        <f t="shared" si="5"/>
        <v>C</v>
      </c>
      <c r="AD92" s="2" t="str">
        <f t="shared" si="6"/>
        <v xml:space="preserve"> </v>
      </c>
      <c r="AE92" s="5" t="str">
        <f t="shared" si="7"/>
        <v xml:space="preserve"> </v>
      </c>
      <c r="AF92" s="5" t="str">
        <f t="shared" si="8"/>
        <v xml:space="preserve">C  </v>
      </c>
      <c r="AG92" s="30">
        <f t="shared" si="26"/>
        <v>45424</v>
      </c>
      <c r="AH92" s="5" t="str">
        <f t="shared" si="27"/>
        <v/>
      </c>
      <c r="AI92" s="30" t="str">
        <f t="shared" si="28"/>
        <v/>
      </c>
      <c r="AJ92" s="31" t="str">
        <f t="shared" si="15"/>
        <v/>
      </c>
      <c r="AK92" s="32" t="str">
        <f t="shared" si="29"/>
        <v/>
      </c>
      <c r="AL92" s="31" t="str">
        <f t="shared" si="16"/>
        <v/>
      </c>
      <c r="AM92" s="31" t="str">
        <f t="shared" si="17"/>
        <v/>
      </c>
      <c r="AN92" s="12"/>
      <c r="AO92" s="13"/>
      <c r="AP92" s="12"/>
      <c r="AQ92" s="13"/>
      <c r="AR92" s="12"/>
      <c r="AS92" s="13"/>
      <c r="AT92" s="14"/>
      <c r="AU92" s="13"/>
    </row>
    <row r="93" spans="1:47" ht="31.5" customHeight="1">
      <c r="A93" s="2">
        <v>89</v>
      </c>
      <c r="B93" s="26">
        <v>24513423</v>
      </c>
      <c r="C93" s="25"/>
      <c r="D93" s="3">
        <v>45427</v>
      </c>
      <c r="E93" s="2"/>
      <c r="F93" s="4" t="s">
        <v>71</v>
      </c>
      <c r="G93" s="4" t="s">
        <v>83</v>
      </c>
      <c r="H93" s="4">
        <v>0</v>
      </c>
      <c r="I93" s="4">
        <v>0</v>
      </c>
      <c r="J93" s="4">
        <v>2</v>
      </c>
      <c r="K93" s="4">
        <v>0</v>
      </c>
      <c r="L93" s="4">
        <v>0</v>
      </c>
      <c r="M93" s="4">
        <v>2</v>
      </c>
      <c r="N93" s="37" t="s">
        <v>107</v>
      </c>
      <c r="O93" s="2"/>
      <c r="P93" s="2" t="s">
        <v>109</v>
      </c>
      <c r="Q93" s="3"/>
      <c r="R93" s="2"/>
      <c r="S93" s="15" t="str">
        <f>IF(AC93="D",設定用!$E$4,
IF(AC93=" ","",
IF(RIGHT(AF93,2)="EH",設定用!$E$1,
IF(RIGHT(AF93,2)="EI",設定用!$E$2,
IF(LEFT(AF93,2)="AF",設定用!$E$4,
IF(LEFT(AF93,2)="AG",設定用!$E$5,
IF(LEFT(AF93,2)="BF",設定用!$E$4,
IF(LEFT(AF93,2)="BG",設定用!$E$5,
IF(LEFT(AF93,2)="CF",設定用!$E$3,
IF(LEFT(AF93,2)="CG",設定用!$E$4,設定用!$E$6))))))))))</f>
        <v>No Match</v>
      </c>
      <c r="T93" s="7">
        <f t="shared" si="24"/>
        <v>46187</v>
      </c>
      <c r="U93" s="27" t="str">
        <f t="shared" si="25"/>
        <v>-</v>
      </c>
      <c r="V93" s="3"/>
      <c r="W93" s="3"/>
      <c r="X93" s="8" t="str">
        <f t="shared" si="31"/>
        <v/>
      </c>
      <c r="Y93" s="3"/>
      <c r="Z93" s="4"/>
      <c r="AA93" s="2"/>
      <c r="AB93" s="4"/>
      <c r="AC93" s="2" t="str">
        <f t="shared" si="5"/>
        <v>C</v>
      </c>
      <c r="AD93" s="2" t="str">
        <f t="shared" si="6"/>
        <v xml:space="preserve"> </v>
      </c>
      <c r="AE93" s="5" t="str">
        <f t="shared" si="7"/>
        <v xml:space="preserve"> </v>
      </c>
      <c r="AF93" s="5" t="str">
        <f t="shared" si="8"/>
        <v xml:space="preserve">C  </v>
      </c>
      <c r="AG93" s="30">
        <f t="shared" si="26"/>
        <v>45427</v>
      </c>
      <c r="AH93" s="5" t="str">
        <f t="shared" si="27"/>
        <v/>
      </c>
      <c r="AI93" s="30" t="str">
        <f t="shared" si="28"/>
        <v/>
      </c>
      <c r="AJ93" s="31" t="str">
        <f t="shared" si="15"/>
        <v/>
      </c>
      <c r="AK93" s="32" t="str">
        <f t="shared" si="29"/>
        <v/>
      </c>
      <c r="AL93" s="31" t="str">
        <f t="shared" si="16"/>
        <v/>
      </c>
      <c r="AM93" s="31" t="str">
        <f t="shared" si="17"/>
        <v/>
      </c>
      <c r="AN93" s="12"/>
      <c r="AO93" s="13"/>
      <c r="AP93" s="12"/>
      <c r="AQ93" s="13"/>
      <c r="AR93" s="12"/>
      <c r="AS93" s="13"/>
      <c r="AT93" s="14"/>
      <c r="AU93" s="13"/>
    </row>
    <row r="94" spans="1:47" ht="31.5" customHeight="1">
      <c r="A94" s="2">
        <v>90</v>
      </c>
      <c r="B94" s="26">
        <v>24486513</v>
      </c>
      <c r="C94" s="25"/>
      <c r="D94" s="3">
        <v>45429</v>
      </c>
      <c r="E94" s="2"/>
      <c r="F94" s="4" t="s">
        <v>71</v>
      </c>
      <c r="G94" s="4" t="s">
        <v>83</v>
      </c>
      <c r="H94" s="4">
        <v>0</v>
      </c>
      <c r="I94" s="4">
        <v>0</v>
      </c>
      <c r="J94" s="4">
        <v>1</v>
      </c>
      <c r="K94" s="4">
        <v>0</v>
      </c>
      <c r="L94" s="4">
        <v>0</v>
      </c>
      <c r="M94" s="4">
        <v>1</v>
      </c>
      <c r="N94" s="37" t="s">
        <v>107</v>
      </c>
      <c r="O94" s="2"/>
      <c r="P94" s="2" t="s">
        <v>109</v>
      </c>
      <c r="Q94" s="3"/>
      <c r="R94" s="2"/>
      <c r="S94" s="15" t="str">
        <f>IF(AC94="D",設定用!$E$4,
IF(AC94=" ","",
IF(RIGHT(AF94,2)="EH",設定用!$E$1,
IF(RIGHT(AF94,2)="EI",設定用!$E$2,
IF(LEFT(AF94,2)="AF",設定用!$E$4,
IF(LEFT(AF94,2)="AG",設定用!$E$5,
IF(LEFT(AF94,2)="BF",設定用!$E$4,
IF(LEFT(AF94,2)="BG",設定用!$E$5,
IF(LEFT(AF94,2)="CF",設定用!$E$3,
IF(LEFT(AF94,2)="CG",設定用!$E$4,設定用!$E$6))))))))))</f>
        <v>No Match</v>
      </c>
      <c r="T94" s="7">
        <f t="shared" si="24"/>
        <v>46189</v>
      </c>
      <c r="U94" s="27" t="str">
        <f t="shared" si="25"/>
        <v>-</v>
      </c>
      <c r="V94" s="3"/>
      <c r="W94" s="3"/>
      <c r="X94" s="8" t="str">
        <f t="shared" si="31"/>
        <v/>
      </c>
      <c r="Y94" s="3"/>
      <c r="Z94" s="4"/>
      <c r="AA94" s="2"/>
      <c r="AB94" s="4"/>
      <c r="AC94" s="2" t="str">
        <f t="shared" si="5"/>
        <v>C</v>
      </c>
      <c r="AD94" s="2" t="str">
        <f t="shared" si="6"/>
        <v xml:space="preserve"> </v>
      </c>
      <c r="AE94" s="5" t="str">
        <f t="shared" si="7"/>
        <v xml:space="preserve"> </v>
      </c>
      <c r="AF94" s="5" t="str">
        <f t="shared" si="8"/>
        <v xml:space="preserve">C  </v>
      </c>
      <c r="AG94" s="30">
        <f t="shared" si="26"/>
        <v>45429</v>
      </c>
      <c r="AH94" s="5" t="str">
        <f t="shared" si="27"/>
        <v/>
      </c>
      <c r="AI94" s="30" t="str">
        <f t="shared" si="28"/>
        <v/>
      </c>
      <c r="AJ94" s="31" t="str">
        <f t="shared" si="15"/>
        <v/>
      </c>
      <c r="AK94" s="32" t="str">
        <f t="shared" si="29"/>
        <v/>
      </c>
      <c r="AL94" s="31" t="str">
        <f t="shared" si="16"/>
        <v/>
      </c>
      <c r="AM94" s="31" t="str">
        <f t="shared" si="17"/>
        <v/>
      </c>
      <c r="AN94" s="12"/>
      <c r="AO94" s="13"/>
      <c r="AP94" s="12"/>
      <c r="AQ94" s="13"/>
      <c r="AR94" s="12"/>
      <c r="AS94" s="13"/>
      <c r="AT94" s="14"/>
      <c r="AU94" s="13"/>
    </row>
    <row r="95" spans="1:47" ht="31.5" customHeight="1">
      <c r="A95" s="2">
        <v>91</v>
      </c>
      <c r="B95" s="26">
        <v>24486521</v>
      </c>
      <c r="C95" s="25"/>
      <c r="D95" s="3">
        <v>45429</v>
      </c>
      <c r="E95" s="2"/>
      <c r="F95" s="4" t="s">
        <v>71</v>
      </c>
      <c r="G95" s="4" t="s">
        <v>96</v>
      </c>
      <c r="H95" s="4">
        <v>0</v>
      </c>
      <c r="I95" s="4">
        <v>0</v>
      </c>
      <c r="J95" s="4">
        <v>1</v>
      </c>
      <c r="K95" s="4">
        <v>0</v>
      </c>
      <c r="L95" s="4">
        <v>0</v>
      </c>
      <c r="M95" s="4">
        <v>1</v>
      </c>
      <c r="N95" s="37" t="s">
        <v>107</v>
      </c>
      <c r="O95" s="2"/>
      <c r="P95" s="2" t="s">
        <v>109</v>
      </c>
      <c r="Q95" s="3"/>
      <c r="R95" s="2"/>
      <c r="S95" s="15" t="str">
        <f>IF(AC95="D",設定用!$E$4,
IF(AC95=" ","",
IF(RIGHT(AF95,2)="EH",設定用!$E$1,
IF(RIGHT(AF95,2)="EI",設定用!$E$2,
IF(LEFT(AF95,2)="AF",設定用!$E$4,
IF(LEFT(AF95,2)="AG",設定用!$E$5,
IF(LEFT(AF95,2)="BF",設定用!$E$4,
IF(LEFT(AF95,2)="BG",設定用!$E$5,
IF(LEFT(AF95,2)="CF",設定用!$E$3,
IF(LEFT(AF95,2)="CG",設定用!$E$4,設定用!$E$6))))))))))</f>
        <v>No Match</v>
      </c>
      <c r="T95" s="7">
        <f t="shared" si="24"/>
        <v>46189</v>
      </c>
      <c r="U95" s="27" t="str">
        <f t="shared" si="25"/>
        <v>-</v>
      </c>
      <c r="V95" s="3"/>
      <c r="W95" s="3"/>
      <c r="X95" s="8" t="str">
        <f t="shared" si="31"/>
        <v/>
      </c>
      <c r="Y95" s="3"/>
      <c r="Z95" s="4"/>
      <c r="AA95" s="2"/>
      <c r="AB95" s="4"/>
      <c r="AC95" s="2" t="str">
        <f t="shared" si="5"/>
        <v>C</v>
      </c>
      <c r="AD95" s="2" t="str">
        <f t="shared" si="6"/>
        <v xml:space="preserve"> </v>
      </c>
      <c r="AE95" s="5" t="str">
        <f t="shared" si="7"/>
        <v xml:space="preserve"> </v>
      </c>
      <c r="AF95" s="5" t="str">
        <f t="shared" si="8"/>
        <v xml:space="preserve">C  </v>
      </c>
      <c r="AG95" s="30">
        <f t="shared" si="26"/>
        <v>45429</v>
      </c>
      <c r="AH95" s="5" t="str">
        <f t="shared" si="27"/>
        <v/>
      </c>
      <c r="AI95" s="30" t="str">
        <f t="shared" si="28"/>
        <v/>
      </c>
      <c r="AJ95" s="31" t="str">
        <f t="shared" si="15"/>
        <v/>
      </c>
      <c r="AK95" s="32" t="str">
        <f t="shared" si="29"/>
        <v/>
      </c>
      <c r="AL95" s="31" t="str">
        <f t="shared" si="16"/>
        <v/>
      </c>
      <c r="AM95" s="31" t="str">
        <f t="shared" si="17"/>
        <v/>
      </c>
      <c r="AN95" s="12"/>
      <c r="AO95" s="13"/>
      <c r="AP95" s="12"/>
      <c r="AQ95" s="13"/>
      <c r="AR95" s="12"/>
      <c r="AS95" s="13"/>
      <c r="AT95" s="14"/>
      <c r="AU95" s="13"/>
    </row>
    <row r="96" spans="1:47" ht="31.5" customHeight="1">
      <c r="A96" s="2">
        <v>92</v>
      </c>
      <c r="B96" s="26">
        <v>24493030</v>
      </c>
      <c r="C96" s="25"/>
      <c r="D96" s="3">
        <v>45436</v>
      </c>
      <c r="E96" s="2"/>
      <c r="F96" s="4" t="s">
        <v>71</v>
      </c>
      <c r="G96" s="4"/>
      <c r="H96" s="4">
        <v>0</v>
      </c>
      <c r="I96" s="4">
        <v>0</v>
      </c>
      <c r="J96" s="4">
        <v>1</v>
      </c>
      <c r="K96" s="4">
        <v>0</v>
      </c>
      <c r="L96" s="4">
        <v>0</v>
      </c>
      <c r="M96" s="4">
        <v>1</v>
      </c>
      <c r="N96" s="37" t="s">
        <v>107</v>
      </c>
      <c r="O96" s="2"/>
      <c r="P96" s="2" t="s">
        <v>109</v>
      </c>
      <c r="Q96" s="3"/>
      <c r="R96" s="2"/>
      <c r="S96" s="15" t="str">
        <f>IF(AC96="D",設定用!$E$4,
IF(AC96=" ","",
IF(RIGHT(AF96,2)="EH",設定用!$E$1,
IF(RIGHT(AF96,2)="EI",設定用!$E$2,
IF(LEFT(AF96,2)="AF",設定用!$E$4,
IF(LEFT(AF96,2)="AG",設定用!$E$5,
IF(LEFT(AF96,2)="BF",設定用!$E$4,
IF(LEFT(AF96,2)="BG",設定用!$E$5,
IF(LEFT(AF96,2)="CF",設定用!$E$3,
IF(LEFT(AF96,2)="CG",設定用!$E$4,設定用!$E$6))))))))))</f>
        <v>No Match</v>
      </c>
      <c r="T96" s="7">
        <f t="shared" si="24"/>
        <v>46196</v>
      </c>
      <c r="U96" s="27" t="str">
        <f t="shared" si="25"/>
        <v>-</v>
      </c>
      <c r="V96" s="3"/>
      <c r="W96" s="3"/>
      <c r="X96" s="8" t="str">
        <f t="shared" si="31"/>
        <v/>
      </c>
      <c r="Y96" s="3"/>
      <c r="Z96" s="4"/>
      <c r="AA96" s="2"/>
      <c r="AB96" s="4"/>
      <c r="AC96" s="2" t="str">
        <f t="shared" si="5"/>
        <v>C</v>
      </c>
      <c r="AD96" s="2" t="str">
        <f t="shared" si="6"/>
        <v xml:space="preserve"> </v>
      </c>
      <c r="AE96" s="5" t="str">
        <f t="shared" si="7"/>
        <v xml:space="preserve"> </v>
      </c>
      <c r="AF96" s="5" t="str">
        <f t="shared" si="8"/>
        <v xml:space="preserve">C  </v>
      </c>
      <c r="AG96" s="30">
        <f>IF(D96="","",IF(P96="ニルセビマブ",EOMONTH(Q96,4)+1,IF(AND(V96="ニルセビマブ",D96&gt;=$P$2,D96&lt;=$P$3),$P$3+1,IF(AND(V96="パリビズマブ",D96&gt;=$Q$2,D96&lt;=$Q$3),$Q$3+1,D96))))</f>
        <v>45436</v>
      </c>
      <c r="AH96" s="5" t="str">
        <f t="shared" si="27"/>
        <v/>
      </c>
      <c r="AI96" s="30" t="str">
        <f t="shared" si="28"/>
        <v/>
      </c>
      <c r="AJ96" s="31" t="str">
        <f t="shared" si="15"/>
        <v/>
      </c>
      <c r="AK96" s="32" t="str">
        <f t="shared" si="29"/>
        <v/>
      </c>
      <c r="AL96" s="31" t="str">
        <f t="shared" si="16"/>
        <v/>
      </c>
      <c r="AM96" s="31" t="str">
        <f t="shared" si="17"/>
        <v/>
      </c>
      <c r="AN96" s="12"/>
      <c r="AO96" s="13"/>
      <c r="AP96" s="12"/>
      <c r="AQ96" s="13"/>
      <c r="AR96" s="12"/>
      <c r="AS96" s="13"/>
      <c r="AT96" s="14"/>
      <c r="AU96" s="13"/>
    </row>
    <row r="97" spans="1:47" ht="31.5" customHeight="1">
      <c r="A97" s="2">
        <v>93</v>
      </c>
      <c r="B97" s="26">
        <v>24494788</v>
      </c>
      <c r="C97" s="25"/>
      <c r="D97" s="3">
        <v>45439</v>
      </c>
      <c r="E97" s="2"/>
      <c r="F97" s="4" t="s">
        <v>71</v>
      </c>
      <c r="G97" s="4"/>
      <c r="H97" s="4">
        <v>0</v>
      </c>
      <c r="I97" s="4">
        <v>0</v>
      </c>
      <c r="J97" s="4">
        <v>1</v>
      </c>
      <c r="K97" s="4">
        <v>0</v>
      </c>
      <c r="L97" s="4">
        <v>0</v>
      </c>
      <c r="M97" s="4">
        <v>1</v>
      </c>
      <c r="N97" s="37" t="s">
        <v>107</v>
      </c>
      <c r="O97" s="2"/>
      <c r="P97" s="2" t="s">
        <v>109</v>
      </c>
      <c r="Q97" s="3"/>
      <c r="R97" s="2"/>
      <c r="S97" s="15" t="str">
        <f>IF(AC97="D",設定用!$E$4,
IF(AC97=" ","",
IF(RIGHT(AF97,2)="EH",設定用!$E$1,
IF(RIGHT(AF97,2)="EI",設定用!$E$2,
IF(LEFT(AF97,2)="AF",設定用!$E$4,
IF(LEFT(AF97,2)="AG",設定用!$E$5,
IF(LEFT(AF97,2)="BF",設定用!$E$4,
IF(LEFT(AF97,2)="BG",設定用!$E$5,
IF(LEFT(AF97,2)="CF",設定用!$E$3,
IF(LEFT(AF97,2)="CG",設定用!$E$4,設定用!$E$6))))))))))</f>
        <v>No Match</v>
      </c>
      <c r="T97" s="7">
        <f t="shared" si="24"/>
        <v>46199</v>
      </c>
      <c r="U97" s="27" t="str">
        <f t="shared" si="25"/>
        <v>-</v>
      </c>
      <c r="V97" s="3"/>
      <c r="W97" s="3"/>
      <c r="X97" s="8" t="str">
        <f t="shared" si="31"/>
        <v/>
      </c>
      <c r="Y97" s="3"/>
      <c r="Z97" s="4"/>
      <c r="AA97" s="2"/>
      <c r="AB97" s="4"/>
      <c r="AC97" s="2" t="str">
        <f t="shared" si="5"/>
        <v>C</v>
      </c>
      <c r="AD97" s="2" t="str">
        <f t="shared" si="6"/>
        <v xml:space="preserve"> </v>
      </c>
      <c r="AE97" s="5" t="str">
        <f t="shared" si="7"/>
        <v xml:space="preserve"> </v>
      </c>
      <c r="AF97" s="5" t="str">
        <f t="shared" si="8"/>
        <v xml:space="preserve">C  </v>
      </c>
      <c r="AG97" s="30">
        <f t="shared" ref="AG97:AG124" si="32">IF(D97="","",IF(P97="ニルセビマブ",EOMONTH(Q97,4)+1,IF(AND(V97="ニルセビマブ",D97&gt;=$P$2,D97&lt;=$P$3),$P$3+1,IF(AND(V97="パリビズマブ",D97&gt;=$Q$2,D97&lt;=$Q$3),$Q$3+1,D97))))</f>
        <v>45439</v>
      </c>
      <c r="AH97" s="5" t="str">
        <f t="shared" si="27"/>
        <v/>
      </c>
      <c r="AI97" s="30" t="str">
        <f t="shared" si="28"/>
        <v/>
      </c>
      <c r="AJ97" s="31" t="str">
        <f t="shared" si="15"/>
        <v/>
      </c>
      <c r="AK97" s="32" t="str">
        <f t="shared" si="29"/>
        <v/>
      </c>
      <c r="AL97" s="31" t="str">
        <f t="shared" si="16"/>
        <v/>
      </c>
      <c r="AM97" s="31" t="str">
        <f t="shared" si="17"/>
        <v/>
      </c>
      <c r="AN97" s="12"/>
      <c r="AO97" s="13"/>
      <c r="AP97" s="12"/>
      <c r="AQ97" s="13"/>
      <c r="AR97" s="12"/>
      <c r="AS97" s="13"/>
      <c r="AT97" s="14"/>
      <c r="AU97" s="13"/>
    </row>
    <row r="98" spans="1:47" ht="31.5" customHeight="1">
      <c r="A98" s="2">
        <v>94</v>
      </c>
      <c r="B98" s="26">
        <v>24494796</v>
      </c>
      <c r="C98" s="25"/>
      <c r="D98" s="3">
        <v>45439</v>
      </c>
      <c r="E98" s="2"/>
      <c r="F98" s="4" t="s">
        <v>71</v>
      </c>
      <c r="G98" s="4"/>
      <c r="H98" s="4">
        <v>0</v>
      </c>
      <c r="I98" s="4">
        <v>0</v>
      </c>
      <c r="J98" s="4">
        <v>1</v>
      </c>
      <c r="K98" s="4">
        <v>0</v>
      </c>
      <c r="L98" s="4">
        <v>0</v>
      </c>
      <c r="M98" s="4">
        <v>1</v>
      </c>
      <c r="N98" s="37" t="s">
        <v>107</v>
      </c>
      <c r="O98" s="2"/>
      <c r="P98" s="2" t="s">
        <v>109</v>
      </c>
      <c r="Q98" s="3"/>
      <c r="R98" s="2"/>
      <c r="S98" s="15" t="str">
        <f>IF(AC98="D",設定用!$E$4,
IF(AC98=" ","",
IF(RIGHT(AF98,2)="EH",設定用!$E$1,
IF(RIGHT(AF98,2)="EI",設定用!$E$2,
IF(LEFT(AF98,2)="AF",設定用!$E$4,
IF(LEFT(AF98,2)="AG",設定用!$E$5,
IF(LEFT(AF98,2)="BF",設定用!$E$4,
IF(LEFT(AF98,2)="BG",設定用!$E$5,
IF(LEFT(AF98,2)="CF",設定用!$E$3,
IF(LEFT(AF98,2)="CG",設定用!$E$4,設定用!$E$6))))))))))</f>
        <v>No Match</v>
      </c>
      <c r="T98" s="7">
        <f t="shared" si="24"/>
        <v>46199</v>
      </c>
      <c r="U98" s="27" t="str">
        <f t="shared" si="25"/>
        <v>-</v>
      </c>
      <c r="V98" s="3"/>
      <c r="W98" s="3"/>
      <c r="X98" s="8" t="str">
        <f t="shared" si="31"/>
        <v/>
      </c>
      <c r="Y98" s="3"/>
      <c r="Z98" s="4"/>
      <c r="AA98" s="2"/>
      <c r="AB98" s="4"/>
      <c r="AC98" s="2" t="str">
        <f t="shared" si="5"/>
        <v>C</v>
      </c>
      <c r="AD98" s="2" t="str">
        <f t="shared" si="6"/>
        <v xml:space="preserve"> </v>
      </c>
      <c r="AE98" s="5" t="str">
        <f t="shared" si="7"/>
        <v xml:space="preserve"> </v>
      </c>
      <c r="AF98" s="5" t="str">
        <f t="shared" si="8"/>
        <v xml:space="preserve">C  </v>
      </c>
      <c r="AG98" s="30">
        <f t="shared" si="32"/>
        <v>45439</v>
      </c>
      <c r="AH98" s="5" t="str">
        <f t="shared" si="27"/>
        <v/>
      </c>
      <c r="AI98" s="30" t="str">
        <f t="shared" si="28"/>
        <v/>
      </c>
      <c r="AJ98" s="31" t="str">
        <f t="shared" si="15"/>
        <v/>
      </c>
      <c r="AK98" s="32" t="str">
        <f t="shared" si="29"/>
        <v/>
      </c>
      <c r="AL98" s="31" t="str">
        <f t="shared" si="16"/>
        <v/>
      </c>
      <c r="AM98" s="31" t="str">
        <f t="shared" si="17"/>
        <v/>
      </c>
      <c r="AN98" s="12"/>
      <c r="AO98" s="13"/>
      <c r="AP98" s="12"/>
      <c r="AQ98" s="13"/>
      <c r="AR98" s="12"/>
      <c r="AS98" s="13"/>
      <c r="AT98" s="14"/>
      <c r="AU98" s="13"/>
    </row>
    <row r="99" spans="1:47" ht="31.5" customHeight="1">
      <c r="A99" s="2">
        <v>95</v>
      </c>
      <c r="B99" s="26">
        <v>24496694</v>
      </c>
      <c r="C99" s="25"/>
      <c r="D99" s="3">
        <v>45441</v>
      </c>
      <c r="E99" s="2"/>
      <c r="F99" s="4" t="s">
        <v>71</v>
      </c>
      <c r="G99" s="4"/>
      <c r="H99" s="4">
        <v>0</v>
      </c>
      <c r="I99" s="4">
        <v>0</v>
      </c>
      <c r="J99" s="4">
        <v>1</v>
      </c>
      <c r="K99" s="4">
        <v>0</v>
      </c>
      <c r="L99" s="4">
        <v>0</v>
      </c>
      <c r="M99" s="4">
        <v>1</v>
      </c>
      <c r="N99" s="37" t="s">
        <v>107</v>
      </c>
      <c r="O99" s="2"/>
      <c r="P99" s="2" t="s">
        <v>109</v>
      </c>
      <c r="Q99" s="3"/>
      <c r="R99" s="2"/>
      <c r="S99" s="15" t="str">
        <f>IF(AC99="D",設定用!$E$4,
IF(AC99=" ","",
IF(RIGHT(AF99,2)="EH",設定用!$E$1,
IF(RIGHT(AF99,2)="EI",設定用!$E$2,
IF(LEFT(AF99,2)="AF",設定用!$E$4,
IF(LEFT(AF99,2)="AG",設定用!$E$5,
IF(LEFT(AF99,2)="BF",設定用!$E$4,
IF(LEFT(AF99,2)="BG",設定用!$E$5,
IF(LEFT(AF99,2)="CF",設定用!$E$3,
IF(LEFT(AF99,2)="CG",設定用!$E$4,設定用!$E$6))))))))))</f>
        <v>No Match</v>
      </c>
      <c r="T99" s="7">
        <f t="shared" si="24"/>
        <v>46201</v>
      </c>
      <c r="U99" s="27" t="str">
        <f t="shared" si="25"/>
        <v>-</v>
      </c>
      <c r="V99" s="3"/>
      <c r="W99" s="3"/>
      <c r="X99" s="8" t="str">
        <f t="shared" si="31"/>
        <v/>
      </c>
      <c r="Y99" s="3"/>
      <c r="Z99" s="4"/>
      <c r="AA99" s="2"/>
      <c r="AB99" s="4"/>
      <c r="AC99" s="2" t="str">
        <f t="shared" si="5"/>
        <v>C</v>
      </c>
      <c r="AD99" s="2" t="str">
        <f t="shared" si="6"/>
        <v xml:space="preserve"> </v>
      </c>
      <c r="AE99" s="5" t="str">
        <f t="shared" si="7"/>
        <v xml:space="preserve"> </v>
      </c>
      <c r="AF99" s="5" t="str">
        <f t="shared" si="8"/>
        <v xml:space="preserve">C  </v>
      </c>
      <c r="AG99" s="30">
        <f t="shared" si="32"/>
        <v>45441</v>
      </c>
      <c r="AH99" s="5" t="str">
        <f t="shared" si="27"/>
        <v/>
      </c>
      <c r="AI99" s="30" t="str">
        <f t="shared" si="28"/>
        <v/>
      </c>
      <c r="AJ99" s="31" t="str">
        <f t="shared" si="15"/>
        <v/>
      </c>
      <c r="AK99" s="32" t="str">
        <f t="shared" si="29"/>
        <v/>
      </c>
      <c r="AL99" s="31" t="str">
        <f t="shared" si="16"/>
        <v/>
      </c>
      <c r="AM99" s="31" t="str">
        <f t="shared" si="17"/>
        <v/>
      </c>
      <c r="AN99" s="12"/>
      <c r="AO99" s="13"/>
      <c r="AP99" s="12"/>
      <c r="AQ99" s="13"/>
      <c r="AR99" s="12"/>
      <c r="AS99" s="13"/>
      <c r="AT99" s="14"/>
      <c r="AU99" s="13"/>
    </row>
    <row r="100" spans="1:47" ht="31.5" customHeight="1">
      <c r="A100" s="2">
        <v>96</v>
      </c>
      <c r="B100" s="26">
        <v>24498591</v>
      </c>
      <c r="C100" s="25"/>
      <c r="D100" s="3">
        <v>45444</v>
      </c>
      <c r="E100" s="2"/>
      <c r="F100" s="4" t="s">
        <v>71</v>
      </c>
      <c r="G100" s="4"/>
      <c r="H100" s="4">
        <v>0</v>
      </c>
      <c r="I100" s="4">
        <v>0</v>
      </c>
      <c r="J100" s="4">
        <v>1</v>
      </c>
      <c r="K100" s="4">
        <v>0</v>
      </c>
      <c r="L100" s="4">
        <v>0</v>
      </c>
      <c r="M100" s="4">
        <v>1</v>
      </c>
      <c r="N100" s="37" t="s">
        <v>107</v>
      </c>
      <c r="O100" s="2"/>
      <c r="P100" s="2" t="s">
        <v>109</v>
      </c>
      <c r="Q100" s="3"/>
      <c r="R100" s="2"/>
      <c r="S100" s="15" t="str">
        <f>IF(AC100="D",設定用!$E$4,
IF(AC100=" ","",
IF(RIGHT(AF100,2)="EH",設定用!$E$1,
IF(RIGHT(AF100,2)="EI",設定用!$E$2,
IF(LEFT(AF100,2)="AF",設定用!$E$4,
IF(LEFT(AF100,2)="AG",設定用!$E$5,
IF(LEFT(AF100,2)="BF",設定用!$E$4,
IF(LEFT(AF100,2)="BG",設定用!$E$5,
IF(LEFT(AF100,2)="CF",設定用!$E$3,
IF(LEFT(AF100,2)="CG",設定用!$E$4,設定用!$E$6))))))))))</f>
        <v>No Match</v>
      </c>
      <c r="T100" s="7">
        <f t="shared" si="24"/>
        <v>46203</v>
      </c>
      <c r="U100" s="27" t="str">
        <f t="shared" si="25"/>
        <v>-</v>
      </c>
      <c r="V100" s="3"/>
      <c r="W100" s="3"/>
      <c r="X100" s="8" t="str">
        <f t="shared" si="31"/>
        <v/>
      </c>
      <c r="Y100" s="3"/>
      <c r="Z100" s="4"/>
      <c r="AA100" s="2"/>
      <c r="AB100" s="4"/>
      <c r="AC100" s="2" t="str">
        <f t="shared" si="5"/>
        <v>C</v>
      </c>
      <c r="AD100" s="2" t="str">
        <f t="shared" si="6"/>
        <v xml:space="preserve"> </v>
      </c>
      <c r="AE100" s="5" t="str">
        <f t="shared" si="7"/>
        <v xml:space="preserve"> </v>
      </c>
      <c r="AF100" s="5" t="str">
        <f t="shared" si="8"/>
        <v xml:space="preserve">C  </v>
      </c>
      <c r="AG100" s="30">
        <f t="shared" si="32"/>
        <v>45444</v>
      </c>
      <c r="AH100" s="5" t="str">
        <f t="shared" si="27"/>
        <v/>
      </c>
      <c r="AI100" s="30" t="str">
        <f t="shared" si="28"/>
        <v/>
      </c>
      <c r="AJ100" s="31" t="str">
        <f t="shared" si="15"/>
        <v/>
      </c>
      <c r="AK100" s="32" t="str">
        <f t="shared" si="29"/>
        <v/>
      </c>
      <c r="AL100" s="31" t="str">
        <f t="shared" si="16"/>
        <v/>
      </c>
      <c r="AM100" s="31" t="str">
        <f t="shared" si="17"/>
        <v/>
      </c>
      <c r="AN100" s="12"/>
      <c r="AO100" s="13"/>
      <c r="AP100" s="12"/>
      <c r="AQ100" s="13"/>
      <c r="AR100" s="12"/>
      <c r="AS100" s="13"/>
      <c r="AT100" s="14"/>
      <c r="AU100" s="13"/>
    </row>
    <row r="101" spans="1:47" ht="31.5" customHeight="1">
      <c r="A101" s="2">
        <v>97</v>
      </c>
      <c r="B101" s="26">
        <v>24499763</v>
      </c>
      <c r="C101" s="25"/>
      <c r="D101" s="3">
        <v>45446</v>
      </c>
      <c r="E101" s="2"/>
      <c r="F101" s="4" t="s">
        <v>71</v>
      </c>
      <c r="G101" s="4"/>
      <c r="H101" s="4">
        <v>0</v>
      </c>
      <c r="I101" s="4">
        <v>0</v>
      </c>
      <c r="J101" s="4">
        <v>1</v>
      </c>
      <c r="K101" s="4">
        <v>0</v>
      </c>
      <c r="L101" s="4">
        <v>0</v>
      </c>
      <c r="M101" s="4">
        <v>1</v>
      </c>
      <c r="N101" s="37" t="s">
        <v>107</v>
      </c>
      <c r="O101" s="2"/>
      <c r="P101" s="2" t="s">
        <v>109</v>
      </c>
      <c r="Q101" s="3"/>
      <c r="R101" s="2"/>
      <c r="S101" s="15" t="str">
        <f>IF(AC101="D",設定用!$E$4,
IF(AC101=" ","",
IF(RIGHT(AF101,2)="EH",設定用!$E$1,
IF(RIGHT(AF101,2)="EI",設定用!$E$2,
IF(LEFT(AF101,2)="AF",設定用!$E$4,
IF(LEFT(AF101,2)="AG",設定用!$E$5,
IF(LEFT(AF101,2)="BF",設定用!$E$4,
IF(LEFT(AF101,2)="BG",設定用!$E$5,
IF(LEFT(AF101,2)="CF",設定用!$E$3,
IF(LEFT(AF101,2)="CG",設定用!$E$4,設定用!$E$6))))))))))</f>
        <v>No Match</v>
      </c>
      <c r="T101" s="7">
        <f t="shared" si="24"/>
        <v>46205</v>
      </c>
      <c r="U101" s="27" t="str">
        <f t="shared" si="25"/>
        <v>-</v>
      </c>
      <c r="V101" s="3"/>
      <c r="W101" s="3"/>
      <c r="X101" s="8" t="str">
        <f t="shared" si="31"/>
        <v/>
      </c>
      <c r="Y101" s="3"/>
      <c r="Z101" s="4"/>
      <c r="AA101" s="2"/>
      <c r="AB101" s="4"/>
      <c r="AC101" s="2" t="str">
        <f t="shared" si="5"/>
        <v>C</v>
      </c>
      <c r="AD101" s="2" t="str">
        <f t="shared" si="6"/>
        <v xml:space="preserve"> </v>
      </c>
      <c r="AE101" s="5" t="str">
        <f t="shared" si="7"/>
        <v xml:space="preserve"> </v>
      </c>
      <c r="AF101" s="5" t="str">
        <f t="shared" si="8"/>
        <v xml:space="preserve">C  </v>
      </c>
      <c r="AG101" s="30">
        <f t="shared" si="32"/>
        <v>45446</v>
      </c>
      <c r="AH101" s="5" t="str">
        <f t="shared" si="27"/>
        <v/>
      </c>
      <c r="AI101" s="30" t="str">
        <f t="shared" si="28"/>
        <v/>
      </c>
      <c r="AJ101" s="31" t="str">
        <f t="shared" si="15"/>
        <v/>
      </c>
      <c r="AK101" s="32" t="str">
        <f t="shared" si="29"/>
        <v/>
      </c>
      <c r="AL101" s="31" t="str">
        <f t="shared" si="16"/>
        <v/>
      </c>
      <c r="AM101" s="31" t="str">
        <f t="shared" si="17"/>
        <v/>
      </c>
      <c r="AN101" s="12"/>
      <c r="AO101" s="13"/>
      <c r="AP101" s="12"/>
      <c r="AQ101" s="13"/>
      <c r="AR101" s="12"/>
      <c r="AS101" s="13"/>
      <c r="AT101" s="14"/>
      <c r="AU101" s="13"/>
    </row>
    <row r="102" spans="1:47" ht="31.5" customHeight="1">
      <c r="A102" s="2">
        <v>98</v>
      </c>
      <c r="B102" s="26">
        <v>24504727</v>
      </c>
      <c r="C102" s="25"/>
      <c r="D102" s="3">
        <v>45452</v>
      </c>
      <c r="E102" s="2"/>
      <c r="F102" s="4" t="s">
        <v>71</v>
      </c>
      <c r="G102" s="4" t="s">
        <v>79</v>
      </c>
      <c r="H102" s="4">
        <v>0</v>
      </c>
      <c r="I102" s="4">
        <v>0</v>
      </c>
      <c r="J102" s="4">
        <v>0</v>
      </c>
      <c r="K102" s="4">
        <v>0</v>
      </c>
      <c r="L102" s="4">
        <v>1</v>
      </c>
      <c r="M102" s="4">
        <v>1</v>
      </c>
      <c r="N102" s="36" t="s">
        <v>105</v>
      </c>
      <c r="O102" s="2"/>
      <c r="P102" s="2" t="s">
        <v>109</v>
      </c>
      <c r="Q102" s="3"/>
      <c r="R102" s="2"/>
      <c r="S102" s="15" t="str">
        <f>IF(AC102="D",設定用!$E$4,
IF(AC102=" ","",
IF(RIGHT(AF102,2)="EH",設定用!$E$1,
IF(RIGHT(AF102,2)="EI",設定用!$E$2,
IF(LEFT(AF102,2)="AF",設定用!$E$4,
IF(LEFT(AF102,2)="AG",設定用!$E$5,
IF(LEFT(AF102,2)="BF",設定用!$E$4,
IF(LEFT(AF102,2)="BG",設定用!$E$5,
IF(LEFT(AF102,2)="CF",設定用!$E$3,
IF(LEFT(AF102,2)="CG",設定用!$E$4,設定用!$E$6))))))))))</f>
        <v>No Match</v>
      </c>
      <c r="T102" s="7">
        <f t="shared" si="24"/>
        <v>46211</v>
      </c>
      <c r="U102" s="27" t="str">
        <f t="shared" si="25"/>
        <v>-</v>
      </c>
      <c r="V102" s="3"/>
      <c r="W102" s="3"/>
      <c r="X102" s="8" t="str">
        <f t="shared" si="31"/>
        <v/>
      </c>
      <c r="Y102" s="3"/>
      <c r="Z102" s="4"/>
      <c r="AA102" s="2"/>
      <c r="AB102" s="4"/>
      <c r="AC102" s="2" t="str">
        <f t="shared" si="5"/>
        <v>C</v>
      </c>
      <c r="AD102" s="2" t="str">
        <f t="shared" si="6"/>
        <v xml:space="preserve"> </v>
      </c>
      <c r="AE102" s="5" t="str">
        <f t="shared" si="7"/>
        <v xml:space="preserve"> </v>
      </c>
      <c r="AF102" s="5" t="str">
        <f t="shared" si="8"/>
        <v xml:space="preserve">C  </v>
      </c>
      <c r="AG102" s="30">
        <f t="shared" si="32"/>
        <v>45452</v>
      </c>
      <c r="AH102" s="5" t="str">
        <f t="shared" si="27"/>
        <v/>
      </c>
      <c r="AI102" s="30" t="str">
        <f t="shared" si="28"/>
        <v/>
      </c>
      <c r="AJ102" s="31" t="str">
        <f t="shared" si="15"/>
        <v/>
      </c>
      <c r="AK102" s="32" t="str">
        <f t="shared" si="29"/>
        <v/>
      </c>
      <c r="AL102" s="31" t="str">
        <f t="shared" si="16"/>
        <v/>
      </c>
      <c r="AM102" s="31" t="str">
        <f t="shared" si="17"/>
        <v/>
      </c>
      <c r="AN102" s="12"/>
      <c r="AO102" s="13"/>
      <c r="AP102" s="12"/>
      <c r="AQ102" s="13"/>
      <c r="AR102" s="12"/>
      <c r="AS102" s="13"/>
      <c r="AT102" s="14"/>
      <c r="AU102" s="13"/>
    </row>
    <row r="103" spans="1:47" ht="31.5" customHeight="1">
      <c r="A103" s="2">
        <v>99</v>
      </c>
      <c r="B103" s="26">
        <v>24504735</v>
      </c>
      <c r="C103" s="25"/>
      <c r="D103" s="3">
        <v>45452</v>
      </c>
      <c r="E103" s="2"/>
      <c r="F103" s="4" t="s">
        <v>71</v>
      </c>
      <c r="G103" s="4"/>
      <c r="H103" s="4">
        <v>0</v>
      </c>
      <c r="I103" s="4">
        <v>0</v>
      </c>
      <c r="J103" s="4">
        <v>1</v>
      </c>
      <c r="K103" s="4">
        <v>0</v>
      </c>
      <c r="L103" s="4">
        <v>0</v>
      </c>
      <c r="M103" s="4">
        <v>1</v>
      </c>
      <c r="N103" s="37" t="s">
        <v>107</v>
      </c>
      <c r="O103" s="2"/>
      <c r="P103" s="2" t="s">
        <v>109</v>
      </c>
      <c r="Q103" s="3"/>
      <c r="R103" s="2"/>
      <c r="S103" s="15" t="str">
        <f>IF(AC103="D",設定用!$E$4,
IF(AC103=" ","",
IF(RIGHT(AF103,2)="EH",設定用!$E$1,
IF(RIGHT(AF103,2)="EI",設定用!$E$2,
IF(LEFT(AF103,2)="AF",設定用!$E$4,
IF(LEFT(AF103,2)="AG",設定用!$E$5,
IF(LEFT(AF103,2)="BF",設定用!$E$4,
IF(LEFT(AF103,2)="BG",設定用!$E$5,
IF(LEFT(AF103,2)="CF",設定用!$E$3,
IF(LEFT(AF103,2)="CG",設定用!$E$4,設定用!$E$6))))))))))</f>
        <v>No Match</v>
      </c>
      <c r="T103" s="7">
        <f t="shared" si="24"/>
        <v>46211</v>
      </c>
      <c r="U103" s="27" t="str">
        <f t="shared" si="25"/>
        <v>-</v>
      </c>
      <c r="V103" s="3"/>
      <c r="W103" s="3"/>
      <c r="X103" s="8" t="str">
        <f t="shared" si="31"/>
        <v/>
      </c>
      <c r="Y103" s="3"/>
      <c r="Z103" s="4"/>
      <c r="AA103" s="2"/>
      <c r="AB103" s="4"/>
      <c r="AC103" s="2" t="str">
        <f t="shared" si="5"/>
        <v>C</v>
      </c>
      <c r="AD103" s="2" t="str">
        <f t="shared" si="6"/>
        <v xml:space="preserve"> </v>
      </c>
      <c r="AE103" s="5" t="str">
        <f t="shared" si="7"/>
        <v xml:space="preserve"> </v>
      </c>
      <c r="AF103" s="5" t="str">
        <f t="shared" si="8"/>
        <v xml:space="preserve">C  </v>
      </c>
      <c r="AG103" s="30">
        <f t="shared" si="32"/>
        <v>45452</v>
      </c>
      <c r="AH103" s="5" t="str">
        <f t="shared" si="27"/>
        <v/>
      </c>
      <c r="AI103" s="30" t="str">
        <f t="shared" si="28"/>
        <v/>
      </c>
      <c r="AJ103" s="31" t="str">
        <f t="shared" si="15"/>
        <v/>
      </c>
      <c r="AK103" s="32" t="str">
        <f t="shared" si="29"/>
        <v/>
      </c>
      <c r="AL103" s="31" t="str">
        <f t="shared" si="16"/>
        <v/>
      </c>
      <c r="AM103" s="31" t="str">
        <f t="shared" si="17"/>
        <v/>
      </c>
      <c r="AN103" s="12"/>
      <c r="AO103" s="13"/>
      <c r="AP103" s="12"/>
      <c r="AQ103" s="13"/>
      <c r="AR103" s="12"/>
      <c r="AS103" s="13"/>
      <c r="AT103" s="14"/>
      <c r="AU103" s="13"/>
    </row>
    <row r="104" spans="1:47" ht="31.5" customHeight="1">
      <c r="A104" s="2">
        <v>100</v>
      </c>
      <c r="B104" s="26">
        <v>24505684</v>
      </c>
      <c r="C104" s="25"/>
      <c r="D104" s="3">
        <v>45453</v>
      </c>
      <c r="E104" s="2"/>
      <c r="F104" s="4" t="s">
        <v>71</v>
      </c>
      <c r="G104" s="4"/>
      <c r="H104" s="4">
        <v>0</v>
      </c>
      <c r="I104" s="4">
        <v>0</v>
      </c>
      <c r="J104" s="4">
        <v>1</v>
      </c>
      <c r="K104" s="4">
        <v>0</v>
      </c>
      <c r="L104" s="4">
        <v>0</v>
      </c>
      <c r="M104" s="4">
        <v>1</v>
      </c>
      <c r="N104" s="37" t="s">
        <v>107</v>
      </c>
      <c r="O104" s="2"/>
      <c r="P104" s="2" t="s">
        <v>109</v>
      </c>
      <c r="Q104" s="3"/>
      <c r="R104" s="2"/>
      <c r="S104" s="15" t="str">
        <f>IF(AC104="D",設定用!$E$4,
IF(AC104=" ","",
IF(RIGHT(AF104,2)="EH",設定用!$E$1,
IF(RIGHT(AF104,2)="EI",設定用!$E$2,
IF(LEFT(AF104,2)="AF",設定用!$E$4,
IF(LEFT(AF104,2)="AG",設定用!$E$5,
IF(LEFT(AF104,2)="BF",設定用!$E$4,
IF(LEFT(AF104,2)="BG",設定用!$E$5,
IF(LEFT(AF104,2)="CF",設定用!$E$3,
IF(LEFT(AF104,2)="CG",設定用!$E$4,設定用!$E$6))))))))))</f>
        <v>No Match</v>
      </c>
      <c r="T104" s="7">
        <f t="shared" si="24"/>
        <v>46212</v>
      </c>
      <c r="U104" s="27" t="str">
        <f t="shared" si="25"/>
        <v>-</v>
      </c>
      <c r="V104" s="3"/>
      <c r="W104" s="3"/>
      <c r="X104" s="8" t="str">
        <f t="shared" si="31"/>
        <v/>
      </c>
      <c r="Y104" s="3"/>
      <c r="Z104" s="4"/>
      <c r="AA104" s="2"/>
      <c r="AB104" s="4"/>
      <c r="AC104" s="2" t="str">
        <f t="shared" si="5"/>
        <v>C</v>
      </c>
      <c r="AD104" s="2" t="str">
        <f t="shared" si="6"/>
        <v xml:space="preserve"> </v>
      </c>
      <c r="AE104" s="5" t="str">
        <f t="shared" si="7"/>
        <v xml:space="preserve"> </v>
      </c>
      <c r="AF104" s="5" t="str">
        <f t="shared" si="8"/>
        <v xml:space="preserve">C  </v>
      </c>
      <c r="AG104" s="30">
        <f t="shared" si="32"/>
        <v>45453</v>
      </c>
      <c r="AH104" s="5" t="str">
        <f t="shared" si="27"/>
        <v/>
      </c>
      <c r="AI104" s="30" t="str">
        <f t="shared" si="28"/>
        <v/>
      </c>
      <c r="AJ104" s="31" t="str">
        <f t="shared" si="15"/>
        <v/>
      </c>
      <c r="AK104" s="32" t="str">
        <f t="shared" si="29"/>
        <v/>
      </c>
      <c r="AL104" s="31" t="str">
        <f t="shared" si="16"/>
        <v/>
      </c>
      <c r="AM104" s="31" t="str">
        <f t="shared" si="17"/>
        <v/>
      </c>
      <c r="AN104" s="12"/>
      <c r="AO104" s="13"/>
      <c r="AP104" s="12"/>
      <c r="AQ104" s="13"/>
      <c r="AR104" s="12"/>
      <c r="AS104" s="13"/>
      <c r="AT104" s="14"/>
      <c r="AU104" s="13"/>
    </row>
    <row r="105" spans="1:47" ht="31.5" customHeight="1">
      <c r="A105" s="2">
        <v>101</v>
      </c>
      <c r="B105" s="26">
        <v>24505692</v>
      </c>
      <c r="C105" s="25"/>
      <c r="D105" s="3">
        <v>45453</v>
      </c>
      <c r="E105" s="2"/>
      <c r="F105" s="4" t="s">
        <v>71</v>
      </c>
      <c r="G105" s="4" t="s">
        <v>96</v>
      </c>
      <c r="H105" s="4">
        <v>0</v>
      </c>
      <c r="I105" s="4">
        <v>0</v>
      </c>
      <c r="J105" s="4">
        <v>1</v>
      </c>
      <c r="K105" s="4">
        <v>0</v>
      </c>
      <c r="L105" s="4">
        <v>0</v>
      </c>
      <c r="M105" s="4">
        <v>1</v>
      </c>
      <c r="N105" s="37" t="s">
        <v>107</v>
      </c>
      <c r="O105" s="2"/>
      <c r="P105" s="2" t="s">
        <v>109</v>
      </c>
      <c r="Q105" s="3"/>
      <c r="R105" s="2"/>
      <c r="S105" s="15" t="str">
        <f>IF(AC105="D",設定用!$E$4,
IF(AC105=" ","",
IF(RIGHT(AF105,2)="EH",設定用!$E$1,
IF(RIGHT(AF105,2)="EI",設定用!$E$2,
IF(LEFT(AF105,2)="AF",設定用!$E$4,
IF(LEFT(AF105,2)="AG",設定用!$E$5,
IF(LEFT(AF105,2)="BF",設定用!$E$4,
IF(LEFT(AF105,2)="BG",設定用!$E$5,
IF(LEFT(AF105,2)="CF",設定用!$E$3,
IF(LEFT(AF105,2)="CG",設定用!$E$4,設定用!$E$6))))))))))</f>
        <v>No Match</v>
      </c>
      <c r="T105" s="7">
        <f t="shared" si="24"/>
        <v>46212</v>
      </c>
      <c r="U105" s="27" t="str">
        <f t="shared" si="25"/>
        <v>-</v>
      </c>
      <c r="V105" s="3"/>
      <c r="W105" s="3"/>
      <c r="X105" s="8" t="str">
        <f t="shared" si="31"/>
        <v/>
      </c>
      <c r="Y105" s="3"/>
      <c r="Z105" s="4"/>
      <c r="AA105" s="2"/>
      <c r="AB105" s="4"/>
      <c r="AC105" s="2" t="str">
        <f t="shared" si="5"/>
        <v>C</v>
      </c>
      <c r="AD105" s="2" t="str">
        <f t="shared" si="6"/>
        <v xml:space="preserve"> </v>
      </c>
      <c r="AE105" s="5" t="str">
        <f t="shared" si="7"/>
        <v xml:space="preserve"> </v>
      </c>
      <c r="AF105" s="5" t="str">
        <f t="shared" si="8"/>
        <v xml:space="preserve">C  </v>
      </c>
      <c r="AG105" s="30">
        <f t="shared" si="32"/>
        <v>45453</v>
      </c>
      <c r="AH105" s="5" t="str">
        <f t="shared" si="27"/>
        <v/>
      </c>
      <c r="AI105" s="30" t="str">
        <f t="shared" si="28"/>
        <v/>
      </c>
      <c r="AJ105" s="31" t="str">
        <f t="shared" si="15"/>
        <v/>
      </c>
      <c r="AK105" s="32" t="str">
        <f t="shared" si="29"/>
        <v/>
      </c>
      <c r="AL105" s="31" t="str">
        <f t="shared" si="16"/>
        <v/>
      </c>
      <c r="AM105" s="31" t="str">
        <f t="shared" si="17"/>
        <v/>
      </c>
      <c r="AN105" s="12"/>
      <c r="AO105" s="13"/>
      <c r="AP105" s="12"/>
      <c r="AQ105" s="13"/>
      <c r="AR105" s="12"/>
      <c r="AS105" s="13"/>
      <c r="AT105" s="14"/>
      <c r="AU105" s="13"/>
    </row>
    <row r="106" spans="1:47" ht="31.5" customHeight="1">
      <c r="A106" s="2">
        <v>102</v>
      </c>
      <c r="B106" s="26">
        <v>24511987</v>
      </c>
      <c r="C106" s="25"/>
      <c r="D106" s="3">
        <v>45461</v>
      </c>
      <c r="E106" s="2"/>
      <c r="F106" s="4" t="s">
        <v>71</v>
      </c>
      <c r="G106" s="4"/>
      <c r="H106" s="4">
        <v>0</v>
      </c>
      <c r="I106" s="4">
        <v>0</v>
      </c>
      <c r="J106" s="4">
        <v>3</v>
      </c>
      <c r="K106" s="4">
        <v>0</v>
      </c>
      <c r="L106" s="4">
        <v>0</v>
      </c>
      <c r="M106" s="4">
        <v>3</v>
      </c>
      <c r="N106" s="37" t="s">
        <v>107</v>
      </c>
      <c r="O106" s="2"/>
      <c r="P106" s="2" t="s">
        <v>109</v>
      </c>
      <c r="Q106" s="3"/>
      <c r="R106" s="2"/>
      <c r="S106" s="15" t="str">
        <f>IF(AC106="D",設定用!$E$4,
IF(AC106=" ","",
IF(RIGHT(AF106,2)="EH",設定用!$E$1,
IF(RIGHT(AF106,2)="EI",設定用!$E$2,
IF(LEFT(AF106,2)="AF",設定用!$E$4,
IF(LEFT(AF106,2)="AG",設定用!$E$5,
IF(LEFT(AF106,2)="BF",設定用!$E$4,
IF(LEFT(AF106,2)="BG",設定用!$E$5,
IF(LEFT(AF106,2)="CF",設定用!$E$3,
IF(LEFT(AF106,2)="CG",設定用!$E$4,設定用!$E$6))))))))))</f>
        <v>No Match</v>
      </c>
      <c r="T106" s="7">
        <f t="shared" si="24"/>
        <v>46220</v>
      </c>
      <c r="U106" s="27" t="str">
        <f t="shared" si="25"/>
        <v>-</v>
      </c>
      <c r="V106" s="3"/>
      <c r="W106" s="3"/>
      <c r="X106" s="8" t="str">
        <f t="shared" si="31"/>
        <v/>
      </c>
      <c r="Y106" s="3"/>
      <c r="Z106" s="4"/>
      <c r="AA106" s="2"/>
      <c r="AB106" s="4"/>
      <c r="AC106" s="2" t="str">
        <f t="shared" si="5"/>
        <v>C</v>
      </c>
      <c r="AD106" s="2" t="str">
        <f t="shared" si="6"/>
        <v xml:space="preserve"> </v>
      </c>
      <c r="AE106" s="5" t="str">
        <f t="shared" si="7"/>
        <v xml:space="preserve"> </v>
      </c>
      <c r="AF106" s="5" t="str">
        <f t="shared" si="8"/>
        <v xml:space="preserve">C  </v>
      </c>
      <c r="AG106" s="30">
        <f t="shared" si="32"/>
        <v>45461</v>
      </c>
      <c r="AH106" s="5" t="str">
        <f t="shared" si="27"/>
        <v/>
      </c>
      <c r="AI106" s="30" t="str">
        <f t="shared" si="28"/>
        <v/>
      </c>
      <c r="AJ106" s="31" t="str">
        <f t="shared" si="15"/>
        <v/>
      </c>
      <c r="AK106" s="32" t="str">
        <f t="shared" si="29"/>
        <v/>
      </c>
      <c r="AL106" s="31" t="str">
        <f t="shared" si="16"/>
        <v/>
      </c>
      <c r="AM106" s="31" t="str">
        <f t="shared" si="17"/>
        <v/>
      </c>
      <c r="AN106" s="12"/>
      <c r="AO106" s="13"/>
      <c r="AP106" s="12"/>
      <c r="AQ106" s="13"/>
      <c r="AR106" s="12"/>
      <c r="AS106" s="13"/>
      <c r="AT106" s="14"/>
      <c r="AU106" s="13"/>
    </row>
    <row r="107" spans="1:47" ht="31.5" customHeight="1">
      <c r="A107" s="2">
        <v>103</v>
      </c>
      <c r="B107" s="26">
        <v>25015121</v>
      </c>
      <c r="C107" s="25"/>
      <c r="D107" s="3">
        <v>45462</v>
      </c>
      <c r="E107" s="2"/>
      <c r="F107" s="4" t="s">
        <v>71</v>
      </c>
      <c r="G107" s="4" t="s">
        <v>83</v>
      </c>
      <c r="H107" s="4">
        <v>0</v>
      </c>
      <c r="I107" s="4">
        <v>0</v>
      </c>
      <c r="J107" s="4">
        <v>1</v>
      </c>
      <c r="K107" s="4">
        <v>0</v>
      </c>
      <c r="L107" s="4">
        <v>0</v>
      </c>
      <c r="M107" s="4">
        <v>1</v>
      </c>
      <c r="N107" s="37" t="s">
        <v>107</v>
      </c>
      <c r="O107" s="2"/>
      <c r="P107" s="2" t="s">
        <v>110</v>
      </c>
      <c r="Q107" s="3"/>
      <c r="R107" s="2"/>
      <c r="S107" s="15" t="str">
        <f>IF(AC107="D",設定用!$E$4,
IF(AC107=" ","",
IF(RIGHT(AF107,2)="EH",設定用!$E$1,
IF(RIGHT(AF107,2)="EI",設定用!$E$2,
IF(LEFT(AF107,2)="AF",設定用!$E$4,
IF(LEFT(AF107,2)="AG",設定用!$E$5,
IF(LEFT(AF107,2)="BF",設定用!$E$4,
IF(LEFT(AF107,2)="BG",設定用!$E$5,
IF(LEFT(AF107,2)="CF",設定用!$E$3,
IF(LEFT(AF107,2)="CG",設定用!$E$4,設定用!$E$6))))))))))</f>
        <v>No Match</v>
      </c>
      <c r="T107" s="7">
        <f t="shared" si="24"/>
        <v>46221</v>
      </c>
      <c r="U107" s="27" t="str">
        <f t="shared" si="25"/>
        <v>-</v>
      </c>
      <c r="V107" s="3"/>
      <c r="W107" s="3"/>
      <c r="X107" s="8" t="str">
        <f t="shared" si="31"/>
        <v/>
      </c>
      <c r="Y107" s="3"/>
      <c r="Z107" s="4"/>
      <c r="AA107" s="2"/>
      <c r="AB107" s="4"/>
      <c r="AC107" s="2" t="str">
        <f t="shared" si="5"/>
        <v>C</v>
      </c>
      <c r="AD107" s="2" t="str">
        <f t="shared" si="6"/>
        <v xml:space="preserve"> </v>
      </c>
      <c r="AE107" s="5" t="str">
        <f t="shared" si="7"/>
        <v xml:space="preserve"> </v>
      </c>
      <c r="AF107" s="5" t="str">
        <f t="shared" si="8"/>
        <v xml:space="preserve">C  </v>
      </c>
      <c r="AG107" s="30">
        <f t="shared" si="32"/>
        <v>45462</v>
      </c>
      <c r="AH107" s="5" t="str">
        <f t="shared" si="27"/>
        <v/>
      </c>
      <c r="AI107" s="30" t="str">
        <f t="shared" si="28"/>
        <v/>
      </c>
      <c r="AJ107" s="31" t="str">
        <f t="shared" si="15"/>
        <v/>
      </c>
      <c r="AK107" s="32" t="str">
        <f t="shared" si="29"/>
        <v/>
      </c>
      <c r="AL107" s="31" t="str">
        <f t="shared" si="16"/>
        <v/>
      </c>
      <c r="AM107" s="31" t="str">
        <f t="shared" si="17"/>
        <v/>
      </c>
      <c r="AN107" s="12"/>
      <c r="AO107" s="13"/>
      <c r="AP107" s="12"/>
      <c r="AQ107" s="13"/>
      <c r="AR107" s="12"/>
      <c r="AS107" s="13"/>
      <c r="AT107" s="14"/>
      <c r="AU107" s="13"/>
    </row>
    <row r="108" spans="1:47" ht="31.5" customHeight="1">
      <c r="A108" s="2">
        <v>104</v>
      </c>
      <c r="B108" s="26">
        <v>24513670</v>
      </c>
      <c r="C108" s="25"/>
      <c r="D108" s="3">
        <v>45463</v>
      </c>
      <c r="E108" s="2"/>
      <c r="F108" s="4" t="s">
        <v>71</v>
      </c>
      <c r="G108" s="4"/>
      <c r="H108" s="4">
        <v>0</v>
      </c>
      <c r="I108" s="4">
        <v>0</v>
      </c>
      <c r="J108" s="4">
        <v>0</v>
      </c>
      <c r="K108" s="4">
        <v>0</v>
      </c>
      <c r="L108" s="4">
        <v>1</v>
      </c>
      <c r="M108" s="4">
        <v>1</v>
      </c>
      <c r="N108" s="36" t="s">
        <v>105</v>
      </c>
      <c r="O108" s="2"/>
      <c r="P108" s="2" t="s">
        <v>110</v>
      </c>
      <c r="Q108" s="3"/>
      <c r="R108" s="2"/>
      <c r="S108" s="15" t="str">
        <f>IF(AC108="D",設定用!$E$4,
IF(AC108=" ","",
IF(RIGHT(AF108,2)="EH",設定用!$E$1,
IF(RIGHT(AF108,2)="EI",設定用!$E$2,
IF(LEFT(AF108,2)="AF",設定用!$E$4,
IF(LEFT(AF108,2)="AG",設定用!$E$5,
IF(LEFT(AF108,2)="BF",設定用!$E$4,
IF(LEFT(AF108,2)="BG",設定用!$E$5,
IF(LEFT(AF108,2)="CF",設定用!$E$3,
IF(LEFT(AF108,2)="CG",設定用!$E$4,設定用!$E$6))))))))))</f>
        <v>No Match</v>
      </c>
      <c r="T108" s="7">
        <f t="shared" si="24"/>
        <v>46222</v>
      </c>
      <c r="U108" s="27" t="str">
        <f t="shared" si="25"/>
        <v>-</v>
      </c>
      <c r="V108" s="3"/>
      <c r="W108" s="3"/>
      <c r="X108" s="8" t="str">
        <f t="shared" si="31"/>
        <v/>
      </c>
      <c r="Y108" s="3"/>
      <c r="Z108" s="4"/>
      <c r="AA108" s="2"/>
      <c r="AB108" s="4"/>
      <c r="AC108" s="2" t="str">
        <f t="shared" si="5"/>
        <v>C</v>
      </c>
      <c r="AD108" s="2" t="str">
        <f t="shared" si="6"/>
        <v xml:space="preserve"> </v>
      </c>
      <c r="AE108" s="5" t="str">
        <f t="shared" si="7"/>
        <v xml:space="preserve"> </v>
      </c>
      <c r="AF108" s="5" t="str">
        <f t="shared" si="8"/>
        <v xml:space="preserve">C  </v>
      </c>
      <c r="AG108" s="30">
        <f t="shared" si="32"/>
        <v>45463</v>
      </c>
      <c r="AH108" s="5" t="str">
        <f t="shared" si="27"/>
        <v/>
      </c>
      <c r="AI108" s="30" t="str">
        <f t="shared" si="28"/>
        <v/>
      </c>
      <c r="AJ108" s="31" t="str">
        <f t="shared" si="15"/>
        <v/>
      </c>
      <c r="AK108" s="32" t="str">
        <f t="shared" si="29"/>
        <v/>
      </c>
      <c r="AL108" s="31" t="str">
        <f t="shared" si="16"/>
        <v/>
      </c>
      <c r="AM108" s="31" t="str">
        <f t="shared" si="17"/>
        <v/>
      </c>
      <c r="AN108" s="12"/>
      <c r="AO108" s="13"/>
      <c r="AP108" s="12"/>
      <c r="AQ108" s="13"/>
      <c r="AR108" s="12"/>
      <c r="AS108" s="13"/>
      <c r="AT108" s="14"/>
      <c r="AU108" s="13"/>
    </row>
    <row r="109" spans="1:47" ht="31.5" customHeight="1">
      <c r="A109" s="2">
        <v>105</v>
      </c>
      <c r="B109" s="26">
        <v>24514694</v>
      </c>
      <c r="C109" s="25"/>
      <c r="D109" s="3">
        <v>45464</v>
      </c>
      <c r="E109" s="2"/>
      <c r="F109" s="4" t="s">
        <v>71</v>
      </c>
      <c r="G109" s="4" t="s">
        <v>83</v>
      </c>
      <c r="H109" s="4">
        <v>0</v>
      </c>
      <c r="I109" s="4">
        <v>0</v>
      </c>
      <c r="J109" s="4">
        <v>1</v>
      </c>
      <c r="K109" s="4">
        <v>0</v>
      </c>
      <c r="L109" s="4">
        <v>0</v>
      </c>
      <c r="M109" s="4">
        <v>1</v>
      </c>
      <c r="N109" s="37" t="s">
        <v>107</v>
      </c>
      <c r="O109" s="2"/>
      <c r="P109" s="2" t="s">
        <v>109</v>
      </c>
      <c r="Q109" s="3"/>
      <c r="R109" s="2"/>
      <c r="S109" s="15" t="str">
        <f>IF(AC109="D",設定用!$E$4,
IF(AC109=" ","",
IF(RIGHT(AF109,2)="EH",設定用!$E$1,
IF(RIGHT(AF109,2)="EI",設定用!$E$2,
IF(LEFT(AF109,2)="AF",設定用!$E$4,
IF(LEFT(AF109,2)="AG",設定用!$E$5,
IF(LEFT(AF109,2)="BF",設定用!$E$4,
IF(LEFT(AF109,2)="BG",設定用!$E$5,
IF(LEFT(AF109,2)="CF",設定用!$E$3,
IF(LEFT(AF109,2)="CG",設定用!$E$4,設定用!$E$6))))))))))</f>
        <v>No Match</v>
      </c>
      <c r="T109" s="7">
        <f t="shared" si="24"/>
        <v>46223</v>
      </c>
      <c r="U109" s="27" t="str">
        <f t="shared" si="25"/>
        <v>-</v>
      </c>
      <c r="V109" s="3"/>
      <c r="W109" s="3"/>
      <c r="X109" s="8" t="str">
        <f t="shared" si="31"/>
        <v/>
      </c>
      <c r="Y109" s="3"/>
      <c r="Z109" s="4"/>
      <c r="AA109" s="2"/>
      <c r="AB109" s="4"/>
      <c r="AC109" s="2" t="str">
        <f t="shared" si="5"/>
        <v>C</v>
      </c>
      <c r="AD109" s="2" t="str">
        <f t="shared" si="6"/>
        <v xml:space="preserve"> </v>
      </c>
      <c r="AE109" s="5" t="str">
        <f t="shared" si="7"/>
        <v xml:space="preserve"> </v>
      </c>
      <c r="AF109" s="5" t="str">
        <f t="shared" si="8"/>
        <v xml:space="preserve">C  </v>
      </c>
      <c r="AG109" s="30">
        <f t="shared" si="32"/>
        <v>45464</v>
      </c>
      <c r="AH109" s="5" t="str">
        <f t="shared" si="27"/>
        <v/>
      </c>
      <c r="AI109" s="30" t="str">
        <f t="shared" si="28"/>
        <v/>
      </c>
      <c r="AJ109" s="31" t="str">
        <f t="shared" si="15"/>
        <v/>
      </c>
      <c r="AK109" s="32" t="str">
        <f t="shared" si="29"/>
        <v/>
      </c>
      <c r="AL109" s="31" t="str">
        <f t="shared" si="16"/>
        <v/>
      </c>
      <c r="AM109" s="31" t="str">
        <f t="shared" si="17"/>
        <v/>
      </c>
      <c r="AN109" s="12"/>
      <c r="AO109" s="13"/>
      <c r="AP109" s="12"/>
      <c r="AQ109" s="13"/>
      <c r="AR109" s="12"/>
      <c r="AS109" s="13"/>
      <c r="AT109" s="14"/>
      <c r="AU109" s="13"/>
    </row>
    <row r="110" spans="1:47" ht="31.5" customHeight="1">
      <c r="A110" s="2">
        <v>106</v>
      </c>
      <c r="B110" s="26">
        <v>24516895</v>
      </c>
      <c r="C110" s="25"/>
      <c r="D110" s="3">
        <v>45467</v>
      </c>
      <c r="E110" s="2"/>
      <c r="F110" s="4" t="s">
        <v>71</v>
      </c>
      <c r="G110" s="4" t="s">
        <v>97</v>
      </c>
      <c r="H110" s="4">
        <v>0</v>
      </c>
      <c r="I110" s="4">
        <v>0</v>
      </c>
      <c r="J110" s="4">
        <v>1</v>
      </c>
      <c r="K110" s="4">
        <v>0</v>
      </c>
      <c r="L110" s="4">
        <v>1</v>
      </c>
      <c r="M110" s="4">
        <v>2</v>
      </c>
      <c r="N110" s="36" t="s">
        <v>105</v>
      </c>
      <c r="O110" s="2"/>
      <c r="P110" s="2" t="s">
        <v>109</v>
      </c>
      <c r="Q110" s="3"/>
      <c r="R110" s="2"/>
      <c r="S110" s="15" t="str">
        <f>IF(AC110="D",設定用!$E$4,
IF(AC110=" ","",
IF(RIGHT(AF110,2)="EH",設定用!$E$1,
IF(RIGHT(AF110,2)="EI",設定用!$E$2,
IF(LEFT(AF110,2)="AF",設定用!$E$4,
IF(LEFT(AF110,2)="AG",設定用!$E$5,
IF(LEFT(AF110,2)="BF",設定用!$E$4,
IF(LEFT(AF110,2)="BG",設定用!$E$5,
IF(LEFT(AF110,2)="CF",設定用!$E$3,
IF(LEFT(AF110,2)="CG",設定用!$E$4,設定用!$E$6))))))))))</f>
        <v>No Match</v>
      </c>
      <c r="T110" s="7">
        <f t="shared" si="24"/>
        <v>46226</v>
      </c>
      <c r="U110" s="27" t="str">
        <f t="shared" si="25"/>
        <v>-</v>
      </c>
      <c r="V110" s="3"/>
      <c r="W110" s="3"/>
      <c r="X110" s="8" t="str">
        <f t="shared" si="31"/>
        <v/>
      </c>
      <c r="Y110" s="3"/>
      <c r="Z110" s="4"/>
      <c r="AA110" s="2"/>
      <c r="AB110" s="4"/>
      <c r="AC110" s="2" t="str">
        <f t="shared" si="5"/>
        <v>C</v>
      </c>
      <c r="AD110" s="2" t="str">
        <f t="shared" si="6"/>
        <v xml:space="preserve"> </v>
      </c>
      <c r="AE110" s="5" t="str">
        <f t="shared" si="7"/>
        <v xml:space="preserve"> </v>
      </c>
      <c r="AF110" s="5" t="str">
        <f t="shared" si="8"/>
        <v xml:space="preserve">C  </v>
      </c>
      <c r="AG110" s="30">
        <f t="shared" si="32"/>
        <v>45467</v>
      </c>
      <c r="AH110" s="5" t="str">
        <f t="shared" si="27"/>
        <v/>
      </c>
      <c r="AI110" s="30" t="str">
        <f t="shared" si="28"/>
        <v/>
      </c>
      <c r="AJ110" s="31" t="str">
        <f t="shared" si="15"/>
        <v/>
      </c>
      <c r="AK110" s="32" t="str">
        <f t="shared" si="29"/>
        <v/>
      </c>
      <c r="AL110" s="31" t="str">
        <f t="shared" si="16"/>
        <v/>
      </c>
      <c r="AM110" s="31" t="str">
        <f t="shared" si="17"/>
        <v/>
      </c>
      <c r="AN110" s="12"/>
      <c r="AO110" s="13"/>
      <c r="AP110" s="12"/>
      <c r="AQ110" s="13"/>
      <c r="AR110" s="12"/>
      <c r="AS110" s="13"/>
      <c r="AT110" s="14"/>
      <c r="AU110" s="13"/>
    </row>
    <row r="111" spans="1:47" ht="31.5" customHeight="1">
      <c r="A111" s="2">
        <v>107</v>
      </c>
      <c r="B111" s="26">
        <v>24517398</v>
      </c>
      <c r="C111" s="25"/>
      <c r="D111" s="3">
        <v>45468</v>
      </c>
      <c r="E111" s="2"/>
      <c r="F111" s="4" t="s">
        <v>71</v>
      </c>
      <c r="G111" s="4"/>
      <c r="H111" s="4">
        <v>0</v>
      </c>
      <c r="I111" s="4">
        <v>0</v>
      </c>
      <c r="J111" s="4">
        <v>1</v>
      </c>
      <c r="K111" s="4">
        <v>0</v>
      </c>
      <c r="L111" s="4">
        <v>0</v>
      </c>
      <c r="M111" s="4">
        <v>1</v>
      </c>
      <c r="N111" s="37" t="s">
        <v>107</v>
      </c>
      <c r="O111" s="2"/>
      <c r="P111" s="2" t="s">
        <v>109</v>
      </c>
      <c r="Q111" s="3"/>
      <c r="R111" s="2"/>
      <c r="S111" s="15" t="str">
        <f>IF(AC111="D",設定用!$E$4,
IF(AC111=" ","",
IF(RIGHT(AF111,2)="EH",設定用!$E$1,
IF(RIGHT(AF111,2)="EI",設定用!$E$2,
IF(LEFT(AF111,2)="AF",設定用!$E$4,
IF(LEFT(AF111,2)="AG",設定用!$E$5,
IF(LEFT(AF111,2)="BF",設定用!$E$4,
IF(LEFT(AF111,2)="BG",設定用!$E$5,
IF(LEFT(AF111,2)="CF",設定用!$E$3,
IF(LEFT(AF111,2)="CG",設定用!$E$4,設定用!$E$6))))))))))</f>
        <v>No Match</v>
      </c>
      <c r="T111" s="7">
        <f t="shared" si="24"/>
        <v>46227</v>
      </c>
      <c r="U111" s="27" t="str">
        <f t="shared" si="25"/>
        <v>-</v>
      </c>
      <c r="V111" s="3"/>
      <c r="W111" s="3"/>
      <c r="X111" s="8" t="str">
        <f t="shared" si="31"/>
        <v/>
      </c>
      <c r="Y111" s="3"/>
      <c r="Z111" s="4"/>
      <c r="AA111" s="2"/>
      <c r="AB111" s="4"/>
      <c r="AC111" s="2" t="str">
        <f t="shared" si="5"/>
        <v>C</v>
      </c>
      <c r="AD111" s="2" t="str">
        <f t="shared" si="6"/>
        <v xml:space="preserve"> </v>
      </c>
      <c r="AE111" s="5" t="str">
        <f t="shared" si="7"/>
        <v xml:space="preserve"> </v>
      </c>
      <c r="AF111" s="5" t="str">
        <f t="shared" si="8"/>
        <v xml:space="preserve">C  </v>
      </c>
      <c r="AG111" s="30">
        <f t="shared" si="32"/>
        <v>45468</v>
      </c>
      <c r="AH111" s="5" t="str">
        <f t="shared" si="27"/>
        <v/>
      </c>
      <c r="AI111" s="30" t="str">
        <f t="shared" si="28"/>
        <v/>
      </c>
      <c r="AJ111" s="31" t="str">
        <f t="shared" si="15"/>
        <v/>
      </c>
      <c r="AK111" s="32" t="str">
        <f t="shared" si="29"/>
        <v/>
      </c>
      <c r="AL111" s="31" t="str">
        <f t="shared" si="16"/>
        <v/>
      </c>
      <c r="AM111" s="31" t="str">
        <f t="shared" si="17"/>
        <v/>
      </c>
      <c r="AN111" s="12"/>
      <c r="AO111" s="13"/>
      <c r="AP111" s="12"/>
      <c r="AQ111" s="13"/>
      <c r="AR111" s="12"/>
      <c r="AS111" s="13"/>
      <c r="AT111" s="14"/>
      <c r="AU111" s="13"/>
    </row>
    <row r="112" spans="1:47" ht="31.5" customHeight="1">
      <c r="A112" s="2">
        <v>108</v>
      </c>
      <c r="B112" s="26">
        <v>24519792</v>
      </c>
      <c r="C112" s="25"/>
      <c r="D112" s="3">
        <v>45470</v>
      </c>
      <c r="E112" s="2"/>
      <c r="F112" s="4" t="s">
        <v>71</v>
      </c>
      <c r="G112" s="4"/>
      <c r="H112" s="4">
        <v>0</v>
      </c>
      <c r="I112" s="4">
        <v>0</v>
      </c>
      <c r="J112" s="4">
        <v>1</v>
      </c>
      <c r="K112" s="4">
        <v>0</v>
      </c>
      <c r="L112" s="4">
        <v>0</v>
      </c>
      <c r="M112" s="4">
        <v>1</v>
      </c>
      <c r="N112" s="37" t="s">
        <v>107</v>
      </c>
      <c r="O112" s="2"/>
      <c r="P112" s="2" t="s">
        <v>109</v>
      </c>
      <c r="Q112" s="3"/>
      <c r="R112" s="2"/>
      <c r="S112" s="15" t="str">
        <f>IF(AC112="D",設定用!$E$4,
IF(AC112=" ","",
IF(RIGHT(AF112,2)="EH",設定用!$E$1,
IF(RIGHT(AF112,2)="EI",設定用!$E$2,
IF(LEFT(AF112,2)="AF",設定用!$E$4,
IF(LEFT(AF112,2)="AG",設定用!$E$5,
IF(LEFT(AF112,2)="BF",設定用!$E$4,
IF(LEFT(AF112,2)="BG",設定用!$E$5,
IF(LEFT(AF112,2)="CF",設定用!$E$3,
IF(LEFT(AF112,2)="CG",設定用!$E$4,設定用!$E$6))))))))))</f>
        <v>No Match</v>
      </c>
      <c r="T112" s="7">
        <f t="shared" si="24"/>
        <v>46229</v>
      </c>
      <c r="U112" s="27" t="str">
        <f t="shared" si="25"/>
        <v>-</v>
      </c>
      <c r="V112" s="3"/>
      <c r="W112" s="3"/>
      <c r="X112" s="8" t="str">
        <f t="shared" si="31"/>
        <v/>
      </c>
      <c r="Y112" s="3"/>
      <c r="Z112" s="4"/>
      <c r="AA112" s="2"/>
      <c r="AB112" s="4"/>
      <c r="AC112" s="2" t="str">
        <f t="shared" si="5"/>
        <v>C</v>
      </c>
      <c r="AD112" s="2" t="str">
        <f t="shared" si="6"/>
        <v xml:space="preserve"> </v>
      </c>
      <c r="AE112" s="5" t="str">
        <f t="shared" si="7"/>
        <v xml:space="preserve"> </v>
      </c>
      <c r="AF112" s="5" t="str">
        <f t="shared" si="8"/>
        <v xml:space="preserve">C  </v>
      </c>
      <c r="AG112" s="30">
        <f t="shared" si="32"/>
        <v>45470</v>
      </c>
      <c r="AH112" s="5" t="str">
        <f t="shared" si="27"/>
        <v/>
      </c>
      <c r="AI112" s="30" t="str">
        <f t="shared" si="28"/>
        <v/>
      </c>
      <c r="AJ112" s="31" t="str">
        <f t="shared" si="15"/>
        <v/>
      </c>
      <c r="AK112" s="32" t="str">
        <f t="shared" si="29"/>
        <v/>
      </c>
      <c r="AL112" s="31" t="str">
        <f t="shared" si="16"/>
        <v/>
      </c>
      <c r="AM112" s="31" t="str">
        <f t="shared" si="17"/>
        <v/>
      </c>
      <c r="AN112" s="12"/>
      <c r="AO112" s="13"/>
      <c r="AP112" s="12"/>
      <c r="AQ112" s="13"/>
      <c r="AR112" s="12"/>
      <c r="AS112" s="13"/>
      <c r="AT112" s="14"/>
      <c r="AU112" s="13"/>
    </row>
    <row r="113" spans="1:47" ht="31.5" customHeight="1">
      <c r="A113" s="2">
        <v>109</v>
      </c>
      <c r="B113" s="26">
        <v>24520261</v>
      </c>
      <c r="C113" s="25"/>
      <c r="D113" s="3">
        <v>45471</v>
      </c>
      <c r="E113" s="2"/>
      <c r="F113" s="4" t="s">
        <v>71</v>
      </c>
      <c r="G113" s="4"/>
      <c r="H113" s="4">
        <v>0</v>
      </c>
      <c r="I113" s="4">
        <v>0</v>
      </c>
      <c r="J113" s="4">
        <v>1</v>
      </c>
      <c r="K113" s="4">
        <v>0</v>
      </c>
      <c r="L113" s="4">
        <v>0</v>
      </c>
      <c r="M113" s="4">
        <v>1</v>
      </c>
      <c r="N113" s="37" t="s">
        <v>107</v>
      </c>
      <c r="O113" s="2"/>
      <c r="P113" s="2" t="s">
        <v>109</v>
      </c>
      <c r="Q113" s="3"/>
      <c r="R113" s="2"/>
      <c r="S113" s="15" t="str">
        <f>IF(AC113="D",設定用!$E$4,
IF(AC113=" ","",
IF(RIGHT(AF113,2)="EH",設定用!$E$1,
IF(RIGHT(AF113,2)="EI",設定用!$E$2,
IF(LEFT(AF113,2)="AF",設定用!$E$4,
IF(LEFT(AF113,2)="AG",設定用!$E$5,
IF(LEFT(AF113,2)="BF",設定用!$E$4,
IF(LEFT(AF113,2)="BG",設定用!$E$5,
IF(LEFT(AF113,2)="CF",設定用!$E$3,
IF(LEFT(AF113,2)="CG",設定用!$E$4,設定用!$E$6))))))))))</f>
        <v>No Match</v>
      </c>
      <c r="T113" s="7">
        <f t="shared" si="24"/>
        <v>46230</v>
      </c>
      <c r="U113" s="27" t="str">
        <f t="shared" si="25"/>
        <v>-</v>
      </c>
      <c r="V113" s="3"/>
      <c r="W113" s="3"/>
      <c r="X113" s="8" t="str">
        <f t="shared" si="31"/>
        <v/>
      </c>
      <c r="Y113" s="3"/>
      <c r="Z113" s="4"/>
      <c r="AA113" s="2"/>
      <c r="AB113" s="4"/>
      <c r="AC113" s="2" t="str">
        <f t="shared" si="5"/>
        <v>C</v>
      </c>
      <c r="AD113" s="2" t="str">
        <f t="shared" si="6"/>
        <v xml:space="preserve"> </v>
      </c>
      <c r="AE113" s="5" t="str">
        <f t="shared" si="7"/>
        <v xml:space="preserve"> </v>
      </c>
      <c r="AF113" s="5" t="str">
        <f t="shared" si="8"/>
        <v xml:space="preserve">C  </v>
      </c>
      <c r="AG113" s="30">
        <f t="shared" si="32"/>
        <v>45471</v>
      </c>
      <c r="AH113" s="5" t="str">
        <f t="shared" si="27"/>
        <v/>
      </c>
      <c r="AI113" s="30" t="str">
        <f t="shared" si="28"/>
        <v/>
      </c>
      <c r="AJ113" s="31" t="str">
        <f t="shared" si="15"/>
        <v/>
      </c>
      <c r="AK113" s="32" t="str">
        <f t="shared" si="29"/>
        <v/>
      </c>
      <c r="AL113" s="31" t="str">
        <f t="shared" si="16"/>
        <v/>
      </c>
      <c r="AM113" s="31" t="str">
        <f t="shared" si="17"/>
        <v/>
      </c>
      <c r="AN113" s="12"/>
      <c r="AO113" s="13"/>
      <c r="AP113" s="12"/>
      <c r="AQ113" s="13"/>
      <c r="AR113" s="12"/>
      <c r="AS113" s="13"/>
      <c r="AT113" s="14"/>
      <c r="AU113" s="13"/>
    </row>
    <row r="114" spans="1:47" ht="31.5" customHeight="1">
      <c r="A114" s="2">
        <v>110</v>
      </c>
      <c r="B114" s="26">
        <v>24525888</v>
      </c>
      <c r="C114" s="25"/>
      <c r="D114" s="3">
        <v>45478</v>
      </c>
      <c r="E114" s="2"/>
      <c r="F114" s="4" t="s">
        <v>71</v>
      </c>
      <c r="G114" s="4"/>
      <c r="H114" s="4">
        <v>0</v>
      </c>
      <c r="I114" s="4">
        <v>0</v>
      </c>
      <c r="J114" s="4">
        <v>0</v>
      </c>
      <c r="K114" s="4">
        <v>0</v>
      </c>
      <c r="L114" s="4">
        <v>1</v>
      </c>
      <c r="M114" s="4">
        <v>1</v>
      </c>
      <c r="N114" s="36" t="s">
        <v>105</v>
      </c>
      <c r="O114" s="2"/>
      <c r="P114" s="2" t="s">
        <v>110</v>
      </c>
      <c r="Q114" s="3"/>
      <c r="R114" s="2"/>
      <c r="S114" s="15" t="str">
        <f>IF(AC114="D",設定用!$E$4,
IF(AC114=" ","",
IF(RIGHT(AF114,2)="EH",設定用!$E$1,
IF(RIGHT(AF114,2)="EI",設定用!$E$2,
IF(LEFT(AF114,2)="AF",設定用!$E$4,
IF(LEFT(AF114,2)="AG",設定用!$E$5,
IF(LEFT(AF114,2)="BF",設定用!$E$4,
IF(LEFT(AF114,2)="BG",設定用!$E$5,
IF(LEFT(AF114,2)="CF",設定用!$E$3,
IF(LEFT(AF114,2)="CG",設定用!$E$4,設定用!$E$6))))))))))</f>
        <v>No Match</v>
      </c>
      <c r="T114" s="7">
        <f t="shared" si="24"/>
        <v>46238</v>
      </c>
      <c r="U114" s="27" t="str">
        <f t="shared" si="25"/>
        <v>-</v>
      </c>
      <c r="V114" s="3"/>
      <c r="W114" s="3"/>
      <c r="X114" s="8" t="str">
        <f t="shared" si="31"/>
        <v/>
      </c>
      <c r="Y114" s="3"/>
      <c r="Z114" s="4"/>
      <c r="AA114" s="2"/>
      <c r="AB114" s="4"/>
      <c r="AC114" s="2" t="str">
        <f t="shared" si="5"/>
        <v>C</v>
      </c>
      <c r="AD114" s="2" t="str">
        <f t="shared" si="6"/>
        <v xml:space="preserve"> </v>
      </c>
      <c r="AE114" s="5" t="str">
        <f t="shared" si="7"/>
        <v xml:space="preserve"> </v>
      </c>
      <c r="AF114" s="5" t="str">
        <f t="shared" si="8"/>
        <v xml:space="preserve">C  </v>
      </c>
      <c r="AG114" s="30">
        <f t="shared" si="32"/>
        <v>45478</v>
      </c>
      <c r="AH114" s="5" t="str">
        <f t="shared" si="27"/>
        <v/>
      </c>
      <c r="AI114" s="30" t="str">
        <f t="shared" si="28"/>
        <v/>
      </c>
      <c r="AJ114" s="31" t="str">
        <f t="shared" si="15"/>
        <v/>
      </c>
      <c r="AK114" s="32" t="str">
        <f t="shared" si="29"/>
        <v/>
      </c>
      <c r="AL114" s="31" t="str">
        <f t="shared" si="16"/>
        <v/>
      </c>
      <c r="AM114" s="31" t="str">
        <f t="shared" si="17"/>
        <v/>
      </c>
      <c r="AN114" s="12"/>
      <c r="AO114" s="13"/>
      <c r="AP114" s="12"/>
      <c r="AQ114" s="13"/>
      <c r="AR114" s="12"/>
      <c r="AS114" s="13"/>
      <c r="AT114" s="14"/>
      <c r="AU114" s="13"/>
    </row>
    <row r="115" spans="1:47" ht="31.5" customHeight="1">
      <c r="A115" s="2">
        <v>111</v>
      </c>
      <c r="B115" s="26">
        <v>24529856</v>
      </c>
      <c r="C115" s="25"/>
      <c r="D115" s="3">
        <v>45483</v>
      </c>
      <c r="E115" s="2"/>
      <c r="F115" s="4" t="s">
        <v>71</v>
      </c>
      <c r="G115" s="4" t="s">
        <v>83</v>
      </c>
      <c r="H115" s="4">
        <v>0</v>
      </c>
      <c r="I115" s="4">
        <v>0</v>
      </c>
      <c r="J115" s="4">
        <v>1</v>
      </c>
      <c r="K115" s="4">
        <v>0</v>
      </c>
      <c r="L115" s="4">
        <v>0</v>
      </c>
      <c r="M115" s="4">
        <v>1</v>
      </c>
      <c r="N115" s="37" t="s">
        <v>107</v>
      </c>
      <c r="O115" s="2"/>
      <c r="P115" s="2" t="s">
        <v>109</v>
      </c>
      <c r="Q115" s="3"/>
      <c r="R115" s="2"/>
      <c r="S115" s="15" t="str">
        <f>IF(AC115="D",設定用!$E$4,
IF(AC115=" ","",
IF(RIGHT(AF115,2)="EH",設定用!$E$1,
IF(RIGHT(AF115,2)="EI",設定用!$E$2,
IF(LEFT(AF115,2)="AF",設定用!$E$4,
IF(LEFT(AF115,2)="AG",設定用!$E$5,
IF(LEFT(AF115,2)="BF",設定用!$E$4,
IF(LEFT(AF115,2)="BG",設定用!$E$5,
IF(LEFT(AF115,2)="CF",設定用!$E$3,
IF(LEFT(AF115,2)="CG",設定用!$E$4,設定用!$E$6))))))))))</f>
        <v>No Match</v>
      </c>
      <c r="T115" s="7">
        <f t="shared" si="24"/>
        <v>46243</v>
      </c>
      <c r="U115" s="27" t="str">
        <f t="shared" si="25"/>
        <v>-</v>
      </c>
      <c r="V115" s="3"/>
      <c r="W115" s="3"/>
      <c r="X115" s="8" t="str">
        <f t="shared" si="31"/>
        <v/>
      </c>
      <c r="Y115" s="3"/>
      <c r="Z115" s="4"/>
      <c r="AA115" s="2"/>
      <c r="AB115" s="4"/>
      <c r="AC115" s="2" t="str">
        <f t="shared" si="5"/>
        <v>C</v>
      </c>
      <c r="AD115" s="2" t="str">
        <f t="shared" si="6"/>
        <v xml:space="preserve"> </v>
      </c>
      <c r="AE115" s="5" t="str">
        <f t="shared" si="7"/>
        <v xml:space="preserve"> </v>
      </c>
      <c r="AF115" s="5" t="str">
        <f t="shared" si="8"/>
        <v xml:space="preserve">C  </v>
      </c>
      <c r="AG115" s="30">
        <f t="shared" si="32"/>
        <v>45483</v>
      </c>
      <c r="AH115" s="5" t="str">
        <f t="shared" si="27"/>
        <v/>
      </c>
      <c r="AI115" s="30" t="str">
        <f t="shared" si="28"/>
        <v/>
      </c>
      <c r="AJ115" s="31" t="str">
        <f t="shared" si="15"/>
        <v/>
      </c>
      <c r="AK115" s="32" t="str">
        <f t="shared" si="29"/>
        <v/>
      </c>
      <c r="AL115" s="31" t="str">
        <f t="shared" si="16"/>
        <v/>
      </c>
      <c r="AM115" s="31" t="str">
        <f t="shared" si="17"/>
        <v/>
      </c>
      <c r="AN115" s="12"/>
      <c r="AO115" s="13"/>
      <c r="AP115" s="12"/>
      <c r="AQ115" s="13"/>
      <c r="AR115" s="12"/>
      <c r="AS115" s="13"/>
      <c r="AT115" s="14"/>
      <c r="AU115" s="13"/>
    </row>
    <row r="116" spans="1:47" ht="31.5" customHeight="1">
      <c r="A116" s="2">
        <v>112</v>
      </c>
      <c r="B116" s="26">
        <v>24533239</v>
      </c>
      <c r="C116" s="25"/>
      <c r="D116" s="3">
        <v>45489</v>
      </c>
      <c r="E116" s="2"/>
      <c r="F116" s="4" t="s">
        <v>71</v>
      </c>
      <c r="G116" s="4" t="s">
        <v>78</v>
      </c>
      <c r="H116" s="4">
        <v>0</v>
      </c>
      <c r="I116" s="4">
        <v>0</v>
      </c>
      <c r="J116" s="4">
        <v>1</v>
      </c>
      <c r="K116" s="4">
        <v>0</v>
      </c>
      <c r="L116" s="4">
        <v>1</v>
      </c>
      <c r="M116" s="4">
        <v>2</v>
      </c>
      <c r="N116" s="36" t="s">
        <v>105</v>
      </c>
      <c r="O116" s="2"/>
      <c r="P116" s="2" t="s">
        <v>110</v>
      </c>
      <c r="Q116" s="3"/>
      <c r="R116" s="2"/>
      <c r="S116" s="15" t="str">
        <f>IF(AC116="D",設定用!$E$4,
IF(AC116=" ","",
IF(RIGHT(AF116,2)="EH",設定用!$E$1,
IF(RIGHT(AF116,2)="EI",設定用!$E$2,
IF(LEFT(AF116,2)="AF",設定用!$E$4,
IF(LEFT(AF116,2)="AG",設定用!$E$5,
IF(LEFT(AF116,2)="BF",設定用!$E$4,
IF(LEFT(AF116,2)="BG",設定用!$E$5,
IF(LEFT(AF116,2)="CF",設定用!$E$3,
IF(LEFT(AF116,2)="CG",設定用!$E$4,設定用!$E$6))))))))))</f>
        <v>No Match</v>
      </c>
      <c r="T116" s="7">
        <f t="shared" si="24"/>
        <v>46249</v>
      </c>
      <c r="U116" s="27" t="str">
        <f t="shared" si="25"/>
        <v>-</v>
      </c>
      <c r="V116" s="3"/>
      <c r="W116" s="3"/>
      <c r="X116" s="8" t="str">
        <f t="shared" si="31"/>
        <v/>
      </c>
      <c r="Y116" s="3"/>
      <c r="Z116" s="4"/>
      <c r="AA116" s="2"/>
      <c r="AB116" s="4"/>
      <c r="AC116" s="2" t="str">
        <f t="shared" si="5"/>
        <v>C</v>
      </c>
      <c r="AD116" s="2" t="str">
        <f t="shared" si="6"/>
        <v xml:space="preserve"> </v>
      </c>
      <c r="AE116" s="5" t="str">
        <f t="shared" si="7"/>
        <v xml:space="preserve"> </v>
      </c>
      <c r="AF116" s="5" t="str">
        <f t="shared" si="8"/>
        <v xml:space="preserve">C  </v>
      </c>
      <c r="AG116" s="30">
        <f t="shared" si="32"/>
        <v>45489</v>
      </c>
      <c r="AH116" s="5" t="str">
        <f t="shared" si="27"/>
        <v/>
      </c>
      <c r="AI116" s="30" t="str">
        <f t="shared" si="28"/>
        <v/>
      </c>
      <c r="AJ116" s="31" t="str">
        <f t="shared" si="15"/>
        <v/>
      </c>
      <c r="AK116" s="32" t="str">
        <f t="shared" si="29"/>
        <v/>
      </c>
      <c r="AL116" s="31" t="str">
        <f t="shared" si="16"/>
        <v/>
      </c>
      <c r="AM116" s="31" t="str">
        <f t="shared" si="17"/>
        <v/>
      </c>
      <c r="AN116" s="12"/>
      <c r="AO116" s="13"/>
      <c r="AP116" s="12"/>
      <c r="AQ116" s="13"/>
      <c r="AR116" s="12"/>
      <c r="AS116" s="13"/>
      <c r="AT116" s="14"/>
      <c r="AU116" s="13"/>
    </row>
    <row r="117" spans="1:47" ht="31.5" customHeight="1">
      <c r="A117" s="2">
        <v>113</v>
      </c>
      <c r="B117" s="26">
        <v>24534981</v>
      </c>
      <c r="C117" s="25"/>
      <c r="D117" s="3">
        <v>45490</v>
      </c>
      <c r="E117" s="2"/>
      <c r="F117" s="4" t="s">
        <v>71</v>
      </c>
      <c r="G117" s="4" t="s">
        <v>83</v>
      </c>
      <c r="H117" s="4">
        <v>0</v>
      </c>
      <c r="I117" s="4">
        <v>0</v>
      </c>
      <c r="J117" s="4">
        <v>1</v>
      </c>
      <c r="K117" s="4">
        <v>0</v>
      </c>
      <c r="L117" s="4">
        <v>0</v>
      </c>
      <c r="M117" s="4">
        <v>1</v>
      </c>
      <c r="N117" s="37" t="s">
        <v>107</v>
      </c>
      <c r="O117" s="2"/>
      <c r="P117" s="2" t="s">
        <v>109</v>
      </c>
      <c r="Q117" s="3"/>
      <c r="R117" s="2"/>
      <c r="S117" s="15" t="str">
        <f>IF(AC117="D",設定用!$E$4,
IF(AC117=" ","",
IF(RIGHT(AF117,2)="EH",設定用!$E$1,
IF(RIGHT(AF117,2)="EI",設定用!$E$2,
IF(LEFT(AF117,2)="AF",設定用!$E$4,
IF(LEFT(AF117,2)="AG",設定用!$E$5,
IF(LEFT(AF117,2)="BF",設定用!$E$4,
IF(LEFT(AF117,2)="BG",設定用!$E$5,
IF(LEFT(AF117,2)="CF",設定用!$E$3,
IF(LEFT(AF117,2)="CG",設定用!$E$4,設定用!$E$6))))))))))</f>
        <v>No Match</v>
      </c>
      <c r="T117" s="7">
        <f t="shared" si="24"/>
        <v>46250</v>
      </c>
      <c r="U117" s="27" t="str">
        <f t="shared" si="25"/>
        <v>-</v>
      </c>
      <c r="V117" s="3"/>
      <c r="W117" s="3"/>
      <c r="X117" s="8" t="str">
        <f t="shared" si="31"/>
        <v/>
      </c>
      <c r="Y117" s="3"/>
      <c r="Z117" s="4"/>
      <c r="AA117" s="2"/>
      <c r="AB117" s="4"/>
      <c r="AC117" s="2" t="str">
        <f t="shared" si="5"/>
        <v>C</v>
      </c>
      <c r="AD117" s="2" t="str">
        <f t="shared" si="6"/>
        <v xml:space="preserve"> </v>
      </c>
      <c r="AE117" s="5" t="str">
        <f t="shared" si="7"/>
        <v xml:space="preserve"> </v>
      </c>
      <c r="AF117" s="5" t="str">
        <f t="shared" si="8"/>
        <v xml:space="preserve">C  </v>
      </c>
      <c r="AG117" s="30">
        <f t="shared" si="32"/>
        <v>45490</v>
      </c>
      <c r="AH117" s="5" t="str">
        <f t="shared" si="27"/>
        <v/>
      </c>
      <c r="AI117" s="30" t="str">
        <f t="shared" si="28"/>
        <v/>
      </c>
      <c r="AJ117" s="31" t="str">
        <f t="shared" si="15"/>
        <v/>
      </c>
      <c r="AK117" s="32" t="str">
        <f t="shared" si="29"/>
        <v/>
      </c>
      <c r="AL117" s="31" t="str">
        <f t="shared" si="16"/>
        <v/>
      </c>
      <c r="AM117" s="31" t="str">
        <f t="shared" si="17"/>
        <v/>
      </c>
      <c r="AN117" s="12"/>
      <c r="AO117" s="13"/>
      <c r="AP117" s="12"/>
      <c r="AQ117" s="13"/>
      <c r="AR117" s="12"/>
      <c r="AS117" s="13"/>
      <c r="AT117" s="14"/>
      <c r="AU117" s="13"/>
    </row>
    <row r="118" spans="1:47" ht="31.5" customHeight="1">
      <c r="A118" s="2">
        <v>114</v>
      </c>
      <c r="B118" s="26">
        <v>24535515</v>
      </c>
      <c r="C118" s="25"/>
      <c r="D118" s="3">
        <v>45491</v>
      </c>
      <c r="E118" s="2"/>
      <c r="F118" s="4" t="s">
        <v>71</v>
      </c>
      <c r="G118" s="4"/>
      <c r="H118" s="4">
        <v>0</v>
      </c>
      <c r="I118" s="4">
        <v>0</v>
      </c>
      <c r="J118" s="4">
        <v>1</v>
      </c>
      <c r="K118" s="4">
        <v>0</v>
      </c>
      <c r="L118" s="4">
        <v>0</v>
      </c>
      <c r="M118" s="4">
        <v>1</v>
      </c>
      <c r="N118" s="37" t="s">
        <v>107</v>
      </c>
      <c r="O118" s="2"/>
      <c r="P118" s="2" t="s">
        <v>109</v>
      </c>
      <c r="Q118" s="3"/>
      <c r="R118" s="2"/>
      <c r="S118" s="15" t="str">
        <f>IF(AC118="D",設定用!$E$4,
IF(AC118=" ","",
IF(RIGHT(AF118,2)="EH",設定用!$E$1,
IF(RIGHT(AF118,2)="EI",設定用!$E$2,
IF(LEFT(AF118,2)="AF",設定用!$E$4,
IF(LEFT(AF118,2)="AG",設定用!$E$5,
IF(LEFT(AF118,2)="BF",設定用!$E$4,
IF(LEFT(AF118,2)="BG",設定用!$E$5,
IF(LEFT(AF118,2)="CF",設定用!$E$3,
IF(LEFT(AF118,2)="CG",設定用!$E$4,設定用!$E$6))))))))))</f>
        <v>No Match</v>
      </c>
      <c r="T118" s="7">
        <f t="shared" si="24"/>
        <v>46251</v>
      </c>
      <c r="U118" s="27" t="str">
        <f t="shared" si="25"/>
        <v>-</v>
      </c>
      <c r="V118" s="3"/>
      <c r="W118" s="3"/>
      <c r="X118" s="8" t="str">
        <f t="shared" si="31"/>
        <v/>
      </c>
      <c r="Y118" s="3"/>
      <c r="Z118" s="4"/>
      <c r="AA118" s="2"/>
      <c r="AB118" s="4"/>
      <c r="AC118" s="2" t="str">
        <f t="shared" si="5"/>
        <v>C</v>
      </c>
      <c r="AD118" s="2" t="str">
        <f t="shared" si="6"/>
        <v xml:space="preserve"> </v>
      </c>
      <c r="AE118" s="5" t="str">
        <f t="shared" si="7"/>
        <v xml:space="preserve"> </v>
      </c>
      <c r="AF118" s="5" t="str">
        <f t="shared" si="8"/>
        <v xml:space="preserve">C  </v>
      </c>
      <c r="AG118" s="30">
        <f t="shared" si="32"/>
        <v>45491</v>
      </c>
      <c r="AH118" s="5" t="str">
        <f t="shared" si="27"/>
        <v/>
      </c>
      <c r="AI118" s="30" t="str">
        <f t="shared" si="28"/>
        <v/>
      </c>
      <c r="AJ118" s="31" t="str">
        <f t="shared" si="15"/>
        <v/>
      </c>
      <c r="AK118" s="32" t="str">
        <f t="shared" si="29"/>
        <v/>
      </c>
      <c r="AL118" s="31" t="str">
        <f t="shared" si="16"/>
        <v/>
      </c>
      <c r="AM118" s="31" t="str">
        <f t="shared" si="17"/>
        <v/>
      </c>
      <c r="AN118" s="12"/>
      <c r="AO118" s="13"/>
      <c r="AP118" s="12"/>
      <c r="AQ118" s="13"/>
      <c r="AR118" s="12"/>
      <c r="AS118" s="13"/>
      <c r="AT118" s="14"/>
      <c r="AU118" s="13"/>
    </row>
    <row r="119" spans="1:47" ht="31.5" customHeight="1">
      <c r="A119" s="2">
        <v>115</v>
      </c>
      <c r="B119" s="26">
        <v>24536539</v>
      </c>
      <c r="C119" s="25"/>
      <c r="D119" s="3">
        <v>45492</v>
      </c>
      <c r="E119" s="2"/>
      <c r="F119" s="4" t="s">
        <v>71</v>
      </c>
      <c r="G119" s="4"/>
      <c r="H119" s="4">
        <v>0</v>
      </c>
      <c r="I119" s="4">
        <v>0</v>
      </c>
      <c r="J119" s="4">
        <v>1</v>
      </c>
      <c r="K119" s="4">
        <v>0</v>
      </c>
      <c r="L119" s="4">
        <v>0</v>
      </c>
      <c r="M119" s="4">
        <v>1</v>
      </c>
      <c r="N119" s="37" t="s">
        <v>107</v>
      </c>
      <c r="O119" s="2"/>
      <c r="P119" s="2" t="s">
        <v>109</v>
      </c>
      <c r="Q119" s="3"/>
      <c r="R119" s="2"/>
      <c r="S119" s="15" t="str">
        <f>IF(AC119="D",設定用!$E$4,
IF(AC119=" ","",
IF(RIGHT(AF119,2)="EH",設定用!$E$1,
IF(RIGHT(AF119,2)="EI",設定用!$E$2,
IF(LEFT(AF119,2)="AF",設定用!$E$4,
IF(LEFT(AF119,2)="AG",設定用!$E$5,
IF(LEFT(AF119,2)="BF",設定用!$E$4,
IF(LEFT(AF119,2)="BG",設定用!$E$5,
IF(LEFT(AF119,2)="CF",設定用!$E$3,
IF(LEFT(AF119,2)="CG",設定用!$E$4,設定用!$E$6))))))))))</f>
        <v>No Match</v>
      </c>
      <c r="T119" s="7">
        <f t="shared" si="24"/>
        <v>46252</v>
      </c>
      <c r="U119" s="27" t="str">
        <f t="shared" si="25"/>
        <v>-</v>
      </c>
      <c r="V119" s="3"/>
      <c r="W119" s="3"/>
      <c r="X119" s="8" t="str">
        <f t="shared" si="31"/>
        <v/>
      </c>
      <c r="Y119" s="3"/>
      <c r="Z119" s="4"/>
      <c r="AA119" s="2"/>
      <c r="AB119" s="4"/>
      <c r="AC119" s="2" t="str">
        <f t="shared" si="5"/>
        <v>C</v>
      </c>
      <c r="AD119" s="2" t="str">
        <f t="shared" si="6"/>
        <v xml:space="preserve"> </v>
      </c>
      <c r="AE119" s="5" t="str">
        <f t="shared" si="7"/>
        <v xml:space="preserve"> </v>
      </c>
      <c r="AF119" s="5" t="str">
        <f t="shared" si="8"/>
        <v xml:space="preserve">C  </v>
      </c>
      <c r="AG119" s="30">
        <f t="shared" si="32"/>
        <v>45492</v>
      </c>
      <c r="AH119" s="5" t="str">
        <f t="shared" si="27"/>
        <v/>
      </c>
      <c r="AI119" s="30" t="str">
        <f t="shared" si="28"/>
        <v/>
      </c>
      <c r="AJ119" s="31" t="str">
        <f t="shared" si="15"/>
        <v/>
      </c>
      <c r="AK119" s="32" t="str">
        <f t="shared" si="29"/>
        <v/>
      </c>
      <c r="AL119" s="31" t="str">
        <f t="shared" si="16"/>
        <v/>
      </c>
      <c r="AM119" s="31" t="str">
        <f t="shared" si="17"/>
        <v/>
      </c>
      <c r="AN119" s="12"/>
      <c r="AO119" s="13"/>
      <c r="AP119" s="12"/>
      <c r="AQ119" s="13"/>
      <c r="AR119" s="12"/>
      <c r="AS119" s="13"/>
      <c r="AT119" s="14"/>
      <c r="AU119" s="13"/>
    </row>
    <row r="120" spans="1:47" ht="31.5" customHeight="1">
      <c r="A120" s="2">
        <v>116</v>
      </c>
      <c r="B120" s="26">
        <v>24538279</v>
      </c>
      <c r="C120" s="25"/>
      <c r="D120" s="3">
        <v>45495</v>
      </c>
      <c r="E120" s="2"/>
      <c r="F120" s="4" t="s">
        <v>71</v>
      </c>
      <c r="G120" s="4"/>
      <c r="H120" s="4">
        <v>0</v>
      </c>
      <c r="I120" s="4">
        <v>0</v>
      </c>
      <c r="J120" s="4">
        <v>1</v>
      </c>
      <c r="K120" s="4">
        <v>0</v>
      </c>
      <c r="L120" s="4">
        <v>0</v>
      </c>
      <c r="M120" s="4">
        <v>1</v>
      </c>
      <c r="N120" s="37" t="s">
        <v>107</v>
      </c>
      <c r="O120" s="2"/>
      <c r="P120" s="2" t="s">
        <v>110</v>
      </c>
      <c r="Q120" s="3"/>
      <c r="R120" s="2"/>
      <c r="S120" s="15" t="str">
        <f>IF(AC120="D",設定用!$E$4,
IF(AC120=" ","",
IF(RIGHT(AF120,2)="EH",設定用!$E$1,
IF(RIGHT(AF120,2)="EI",設定用!$E$2,
IF(LEFT(AF120,2)="AF",設定用!$E$4,
IF(LEFT(AF120,2)="AG",設定用!$E$5,
IF(LEFT(AF120,2)="BF",設定用!$E$4,
IF(LEFT(AF120,2)="BG",設定用!$E$5,
IF(LEFT(AF120,2)="CF",設定用!$E$3,
IF(LEFT(AF120,2)="CG",設定用!$E$4,設定用!$E$6))))))))))</f>
        <v>No Match</v>
      </c>
      <c r="T120" s="7">
        <f t="shared" si="24"/>
        <v>46255</v>
      </c>
      <c r="U120" s="27" t="str">
        <f t="shared" si="25"/>
        <v>-</v>
      </c>
      <c r="V120" s="3"/>
      <c r="W120" s="3"/>
      <c r="X120" s="8" t="str">
        <f t="shared" si="31"/>
        <v/>
      </c>
      <c r="Y120" s="3"/>
      <c r="Z120" s="4"/>
      <c r="AA120" s="2"/>
      <c r="AB120" s="4"/>
      <c r="AC120" s="2" t="str">
        <f t="shared" si="5"/>
        <v>C</v>
      </c>
      <c r="AD120" s="2" t="str">
        <f t="shared" si="6"/>
        <v xml:space="preserve"> </v>
      </c>
      <c r="AE120" s="5" t="str">
        <f t="shared" si="7"/>
        <v xml:space="preserve"> </v>
      </c>
      <c r="AF120" s="5" t="str">
        <f t="shared" si="8"/>
        <v xml:space="preserve">C  </v>
      </c>
      <c r="AG120" s="30">
        <f t="shared" si="32"/>
        <v>45495</v>
      </c>
      <c r="AH120" s="5" t="str">
        <f t="shared" si="27"/>
        <v/>
      </c>
      <c r="AI120" s="30" t="str">
        <f t="shared" si="28"/>
        <v/>
      </c>
      <c r="AJ120" s="31" t="str">
        <f t="shared" si="15"/>
        <v/>
      </c>
      <c r="AK120" s="32" t="str">
        <f t="shared" si="29"/>
        <v/>
      </c>
      <c r="AL120" s="31" t="str">
        <f t="shared" si="16"/>
        <v/>
      </c>
      <c r="AM120" s="31" t="str">
        <f t="shared" si="17"/>
        <v/>
      </c>
      <c r="AN120" s="12"/>
      <c r="AO120" s="13"/>
      <c r="AP120" s="12"/>
      <c r="AQ120" s="13"/>
      <c r="AR120" s="12"/>
      <c r="AS120" s="13"/>
      <c r="AT120" s="14"/>
      <c r="AU120" s="13"/>
    </row>
    <row r="121" spans="1:47" ht="31.5" customHeight="1">
      <c r="A121" s="2">
        <v>117</v>
      </c>
      <c r="B121" s="26">
        <v>25064244</v>
      </c>
      <c r="C121" s="25"/>
      <c r="D121" s="3">
        <v>45496</v>
      </c>
      <c r="E121" s="2"/>
      <c r="F121" s="4" t="s">
        <v>71</v>
      </c>
      <c r="G121" s="4" t="s">
        <v>83</v>
      </c>
      <c r="H121" s="4">
        <v>0</v>
      </c>
      <c r="I121" s="4">
        <v>0</v>
      </c>
      <c r="J121" s="4">
        <v>0</v>
      </c>
      <c r="K121" s="4">
        <v>0</v>
      </c>
      <c r="L121" s="4">
        <v>1</v>
      </c>
      <c r="M121" s="4">
        <v>1</v>
      </c>
      <c r="N121" s="36" t="s">
        <v>105</v>
      </c>
      <c r="O121" s="2"/>
      <c r="P121" s="2" t="s">
        <v>110</v>
      </c>
      <c r="Q121" s="3"/>
      <c r="R121" s="2"/>
      <c r="S121" s="15" t="str">
        <f>IF(AC121="D",設定用!$E$4,
IF(AC121=" ","",
IF(RIGHT(AF121,2)="EH",設定用!$E$1,
IF(RIGHT(AF121,2)="EI",設定用!$E$2,
IF(LEFT(AF121,2)="AF",設定用!$E$4,
IF(LEFT(AF121,2)="AG",設定用!$E$5,
IF(LEFT(AF121,2)="BF",設定用!$E$4,
IF(LEFT(AF121,2)="BG",設定用!$E$5,
IF(LEFT(AF121,2)="CF",設定用!$E$3,
IF(LEFT(AF121,2)="CG",設定用!$E$4,設定用!$E$6))))))))))</f>
        <v>No Match</v>
      </c>
      <c r="T121" s="7">
        <f t="shared" si="24"/>
        <v>46256</v>
      </c>
      <c r="U121" s="27" t="str">
        <f t="shared" si="25"/>
        <v>-</v>
      </c>
      <c r="V121" s="3"/>
      <c r="W121" s="3"/>
      <c r="X121" s="8" t="str">
        <f t="shared" si="31"/>
        <v/>
      </c>
      <c r="Y121" s="3"/>
      <c r="Z121" s="4"/>
      <c r="AA121" s="2"/>
      <c r="AB121" s="4"/>
      <c r="AC121" s="2" t="str">
        <f t="shared" si="5"/>
        <v>C</v>
      </c>
      <c r="AD121" s="2" t="str">
        <f t="shared" si="6"/>
        <v xml:space="preserve"> </v>
      </c>
      <c r="AE121" s="5" t="str">
        <f t="shared" si="7"/>
        <v xml:space="preserve"> </v>
      </c>
      <c r="AF121" s="5" t="str">
        <f t="shared" si="8"/>
        <v xml:space="preserve">C  </v>
      </c>
      <c r="AG121" s="30">
        <f t="shared" si="32"/>
        <v>45496</v>
      </c>
      <c r="AH121" s="5" t="str">
        <f t="shared" si="27"/>
        <v/>
      </c>
      <c r="AI121" s="30" t="str">
        <f t="shared" si="28"/>
        <v/>
      </c>
      <c r="AJ121" s="31" t="str">
        <f t="shared" si="15"/>
        <v/>
      </c>
      <c r="AK121" s="32" t="str">
        <f t="shared" si="29"/>
        <v/>
      </c>
      <c r="AL121" s="31" t="str">
        <f t="shared" si="16"/>
        <v/>
      </c>
      <c r="AM121" s="31" t="str">
        <f t="shared" si="17"/>
        <v/>
      </c>
      <c r="AN121" s="12"/>
      <c r="AO121" s="13"/>
      <c r="AP121" s="12"/>
      <c r="AQ121" s="13"/>
      <c r="AR121" s="12"/>
      <c r="AS121" s="13"/>
      <c r="AT121" s="14"/>
      <c r="AU121" s="13"/>
    </row>
    <row r="122" spans="1:47" ht="31.5" customHeight="1">
      <c r="A122" s="2">
        <v>118</v>
      </c>
      <c r="B122" s="26">
        <v>24541125</v>
      </c>
      <c r="C122" s="25"/>
      <c r="D122" s="3">
        <v>45498</v>
      </c>
      <c r="E122" s="2"/>
      <c r="F122" s="4" t="s">
        <v>71</v>
      </c>
      <c r="G122" s="4" t="s">
        <v>98</v>
      </c>
      <c r="H122" s="4">
        <v>0</v>
      </c>
      <c r="I122" s="4">
        <v>0</v>
      </c>
      <c r="J122" s="4">
        <v>1</v>
      </c>
      <c r="K122" s="4">
        <v>0</v>
      </c>
      <c r="L122" s="4">
        <v>1</v>
      </c>
      <c r="M122" s="4">
        <v>2</v>
      </c>
      <c r="N122" s="36" t="s">
        <v>105</v>
      </c>
      <c r="O122" s="2"/>
      <c r="P122" s="2" t="s">
        <v>110</v>
      </c>
      <c r="Q122" s="3"/>
      <c r="R122" s="2"/>
      <c r="S122" s="15" t="str">
        <f>IF(AC122="D",設定用!$E$4,
IF(AC122=" ","",
IF(RIGHT(AF122,2)="EH",設定用!$E$1,
IF(RIGHT(AF122,2)="EI",設定用!$E$2,
IF(LEFT(AF122,2)="AF",設定用!$E$4,
IF(LEFT(AF122,2)="AG",設定用!$E$5,
IF(LEFT(AF122,2)="BF",設定用!$E$4,
IF(LEFT(AF122,2)="BG",設定用!$E$5,
IF(LEFT(AF122,2)="CF",設定用!$E$3,
IF(LEFT(AF122,2)="CG",設定用!$E$4,設定用!$E$6))))))))))</f>
        <v>No Match</v>
      </c>
      <c r="T122" s="7">
        <f t="shared" si="24"/>
        <v>46258</v>
      </c>
      <c r="U122" s="27" t="str">
        <f t="shared" si="25"/>
        <v>-</v>
      </c>
      <c r="V122" s="3"/>
      <c r="W122" s="3"/>
      <c r="X122" s="8" t="str">
        <f t="shared" si="31"/>
        <v/>
      </c>
      <c r="Y122" s="3"/>
      <c r="Z122" s="4"/>
      <c r="AA122" s="2"/>
      <c r="AB122" s="4"/>
      <c r="AC122" s="2" t="str">
        <f t="shared" si="5"/>
        <v>C</v>
      </c>
      <c r="AD122" s="2" t="str">
        <f t="shared" si="6"/>
        <v xml:space="preserve"> </v>
      </c>
      <c r="AE122" s="5" t="str">
        <f t="shared" si="7"/>
        <v xml:space="preserve"> </v>
      </c>
      <c r="AF122" s="5" t="str">
        <f t="shared" si="8"/>
        <v xml:space="preserve">C  </v>
      </c>
      <c r="AG122" s="30">
        <f t="shared" si="32"/>
        <v>45498</v>
      </c>
      <c r="AH122" s="5" t="str">
        <f t="shared" si="27"/>
        <v/>
      </c>
      <c r="AI122" s="30" t="str">
        <f t="shared" si="28"/>
        <v/>
      </c>
      <c r="AJ122" s="31" t="str">
        <f t="shared" si="15"/>
        <v/>
      </c>
      <c r="AK122" s="32" t="str">
        <f t="shared" si="29"/>
        <v/>
      </c>
      <c r="AL122" s="31" t="str">
        <f t="shared" si="16"/>
        <v/>
      </c>
      <c r="AM122" s="31" t="str">
        <f t="shared" si="17"/>
        <v/>
      </c>
      <c r="AN122" s="12"/>
      <c r="AO122" s="13"/>
      <c r="AP122" s="12"/>
      <c r="AQ122" s="13"/>
      <c r="AR122" s="12"/>
      <c r="AS122" s="13"/>
      <c r="AT122" s="14"/>
      <c r="AU122" s="13"/>
    </row>
    <row r="123" spans="1:47" ht="31.5" customHeight="1">
      <c r="A123" s="2">
        <v>119</v>
      </c>
      <c r="B123" s="26">
        <v>24541968</v>
      </c>
      <c r="C123" s="25"/>
      <c r="D123" s="3">
        <v>45499</v>
      </c>
      <c r="E123" s="2"/>
      <c r="F123" s="4" t="s">
        <v>71</v>
      </c>
      <c r="G123" s="4"/>
      <c r="H123" s="4">
        <v>0</v>
      </c>
      <c r="I123" s="4">
        <v>0</v>
      </c>
      <c r="J123" s="4">
        <v>1</v>
      </c>
      <c r="K123" s="4">
        <v>0</v>
      </c>
      <c r="L123" s="4">
        <v>0</v>
      </c>
      <c r="M123" s="4">
        <v>1</v>
      </c>
      <c r="N123" s="37" t="s">
        <v>107</v>
      </c>
      <c r="O123" s="2"/>
      <c r="P123" s="2" t="s">
        <v>110</v>
      </c>
      <c r="Q123" s="3"/>
      <c r="R123" s="2"/>
      <c r="S123" s="15" t="str">
        <f>IF(AC123="D",設定用!$E$4,
IF(AC123=" ","",
IF(RIGHT(AF123,2)="EH",設定用!$E$1,
IF(RIGHT(AF123,2)="EI",設定用!$E$2,
IF(LEFT(AF123,2)="AF",設定用!$E$4,
IF(LEFT(AF123,2)="AG",設定用!$E$5,
IF(LEFT(AF123,2)="BF",設定用!$E$4,
IF(LEFT(AF123,2)="BG",設定用!$E$5,
IF(LEFT(AF123,2)="CF",設定用!$E$3,
IF(LEFT(AF123,2)="CG",設定用!$E$4,設定用!$E$6))))))))))</f>
        <v>No Match</v>
      </c>
      <c r="T123" s="7">
        <f t="shared" si="24"/>
        <v>46259</v>
      </c>
      <c r="U123" s="27" t="str">
        <f t="shared" si="25"/>
        <v>-</v>
      </c>
      <c r="V123" s="3"/>
      <c r="W123" s="3"/>
      <c r="X123" s="8" t="str">
        <f t="shared" si="31"/>
        <v/>
      </c>
      <c r="Y123" s="3"/>
      <c r="Z123" s="4"/>
      <c r="AA123" s="2"/>
      <c r="AB123" s="4"/>
      <c r="AC123" s="2" t="str">
        <f t="shared" si="5"/>
        <v>C</v>
      </c>
      <c r="AD123" s="2" t="str">
        <f t="shared" si="6"/>
        <v xml:space="preserve"> </v>
      </c>
      <c r="AE123" s="5" t="str">
        <f t="shared" si="7"/>
        <v xml:space="preserve"> </v>
      </c>
      <c r="AF123" s="5" t="str">
        <f t="shared" si="8"/>
        <v xml:space="preserve">C  </v>
      </c>
      <c r="AG123" s="30">
        <f t="shared" si="32"/>
        <v>45499</v>
      </c>
      <c r="AH123" s="5" t="str">
        <f t="shared" si="27"/>
        <v/>
      </c>
      <c r="AI123" s="30" t="str">
        <f t="shared" si="28"/>
        <v/>
      </c>
      <c r="AJ123" s="31" t="str">
        <f t="shared" si="15"/>
        <v/>
      </c>
      <c r="AK123" s="32" t="str">
        <f t="shared" si="29"/>
        <v/>
      </c>
      <c r="AL123" s="31" t="str">
        <f t="shared" si="16"/>
        <v/>
      </c>
      <c r="AM123" s="31" t="str">
        <f t="shared" si="17"/>
        <v/>
      </c>
      <c r="AN123" s="12"/>
      <c r="AO123" s="13"/>
      <c r="AP123" s="12"/>
      <c r="AQ123" s="13"/>
      <c r="AR123" s="12"/>
      <c r="AS123" s="13"/>
      <c r="AT123" s="14"/>
      <c r="AU123" s="13"/>
    </row>
    <row r="124" spans="1:47" ht="31.5" customHeight="1">
      <c r="A124" s="2">
        <v>120</v>
      </c>
      <c r="B124" s="26">
        <v>25000105</v>
      </c>
      <c r="C124" s="25"/>
      <c r="D124" s="3">
        <v>45506</v>
      </c>
      <c r="E124" s="2"/>
      <c r="F124" s="4" t="s">
        <v>71</v>
      </c>
      <c r="G124" s="4"/>
      <c r="H124" s="4">
        <v>0</v>
      </c>
      <c r="I124" s="4">
        <v>0</v>
      </c>
      <c r="J124" s="4">
        <v>1</v>
      </c>
      <c r="K124" s="4">
        <v>0</v>
      </c>
      <c r="L124" s="4">
        <v>0</v>
      </c>
      <c r="M124" s="4">
        <v>1</v>
      </c>
      <c r="N124" s="37" t="s">
        <v>107</v>
      </c>
      <c r="O124" s="2"/>
      <c r="P124" s="2" t="s">
        <v>110</v>
      </c>
      <c r="Q124" s="3"/>
      <c r="R124" s="2"/>
      <c r="S124" s="15" t="str">
        <f>IF(AC124="D",設定用!$E$4,
IF(AC124=" ","",
IF(RIGHT(AF124,2)="EH",設定用!$E$1,
IF(RIGHT(AF124,2)="EI",設定用!$E$2,
IF(LEFT(AF124,2)="AF",設定用!$E$4,
IF(LEFT(AF124,2)="AG",設定用!$E$5,
IF(LEFT(AF124,2)="BF",設定用!$E$4,
IF(LEFT(AF124,2)="BG",設定用!$E$5,
IF(LEFT(AF124,2)="CF",設定用!$E$3,
IF(LEFT(AF124,2)="CG",設定用!$E$4,設定用!$E$6))))))))))</f>
        <v>No Match</v>
      </c>
      <c r="T124" s="7">
        <f t="shared" si="24"/>
        <v>46266</v>
      </c>
      <c r="U124" s="27" t="str">
        <f t="shared" si="25"/>
        <v>-</v>
      </c>
      <c r="V124" s="3"/>
      <c r="W124" s="3"/>
      <c r="X124" s="8" t="str">
        <f t="shared" si="31"/>
        <v/>
      </c>
      <c r="Y124" s="3"/>
      <c r="Z124" s="4"/>
      <c r="AA124" s="2"/>
      <c r="AB124" s="4"/>
      <c r="AC124" s="2" t="str">
        <f t="shared" si="5"/>
        <v>C</v>
      </c>
      <c r="AD124" s="2" t="str">
        <f t="shared" si="6"/>
        <v xml:space="preserve"> </v>
      </c>
      <c r="AE124" s="5" t="str">
        <f t="shared" si="7"/>
        <v xml:space="preserve"> </v>
      </c>
      <c r="AF124" s="5" t="str">
        <f t="shared" si="8"/>
        <v xml:space="preserve">C  </v>
      </c>
      <c r="AG124" s="30">
        <f t="shared" si="32"/>
        <v>45506</v>
      </c>
      <c r="AH124" s="5" t="str">
        <f t="shared" si="27"/>
        <v/>
      </c>
      <c r="AI124" s="30" t="str">
        <f t="shared" si="28"/>
        <v/>
      </c>
      <c r="AJ124" s="31" t="str">
        <f t="shared" si="15"/>
        <v/>
      </c>
      <c r="AK124" s="32" t="str">
        <f t="shared" si="29"/>
        <v/>
      </c>
      <c r="AL124" s="31" t="str">
        <f t="shared" si="16"/>
        <v/>
      </c>
      <c r="AM124" s="31" t="str">
        <f t="shared" si="17"/>
        <v/>
      </c>
      <c r="AN124" s="12"/>
      <c r="AO124" s="13"/>
      <c r="AP124" s="12"/>
      <c r="AQ124" s="13"/>
      <c r="AR124" s="12"/>
      <c r="AS124" s="13"/>
      <c r="AT124" s="14"/>
      <c r="AU124" s="13"/>
    </row>
    <row r="125" spans="1:47" ht="31.5" customHeight="1">
      <c r="A125" s="2">
        <v>121</v>
      </c>
      <c r="B125" s="26">
        <v>25001931</v>
      </c>
      <c r="C125" s="25"/>
      <c r="D125" s="3">
        <v>45509</v>
      </c>
      <c r="E125" s="2"/>
      <c r="F125" s="4" t="s">
        <v>71</v>
      </c>
      <c r="G125" s="4"/>
      <c r="H125" s="4">
        <v>0</v>
      </c>
      <c r="I125" s="4">
        <v>0</v>
      </c>
      <c r="J125" s="4">
        <v>1</v>
      </c>
      <c r="K125" s="4">
        <v>0</v>
      </c>
      <c r="L125" s="4">
        <v>0</v>
      </c>
      <c r="M125" s="4">
        <v>1</v>
      </c>
      <c r="N125" s="37" t="s">
        <v>107</v>
      </c>
      <c r="O125" s="2"/>
      <c r="P125" s="2" t="s">
        <v>109</v>
      </c>
      <c r="Q125" s="3"/>
      <c r="R125" s="2"/>
      <c r="S125" s="15" t="str">
        <f>IF(AC125="D",設定用!$E$4,
IF(AC125=" ","",
IF(RIGHT(AF125,2)="EH",設定用!$E$1,
IF(RIGHT(AF125,2)="EI",設定用!$E$2,
IF(LEFT(AF125,2)="AF",設定用!$E$4,
IF(LEFT(AF125,2)="AG",設定用!$E$5,
IF(LEFT(AF125,2)="BF",設定用!$E$4,
IF(LEFT(AF125,2)="BG",設定用!$E$5,
IF(LEFT(AF125,2)="CF",設定用!$E$3,
IF(LEFT(AF125,2)="CG",設定用!$E$4,設定用!$E$6))))))))))</f>
        <v>No Match</v>
      </c>
      <c r="T125" s="7">
        <f t="shared" si="3"/>
        <v>46269</v>
      </c>
      <c r="U125" s="27" t="str">
        <f t="shared" si="4"/>
        <v>-</v>
      </c>
      <c r="V125" s="3"/>
      <c r="W125" s="3"/>
      <c r="X125" s="8" t="str">
        <f>IF(W125="","",DATEDIF(D125,W125,"M"))</f>
        <v/>
      </c>
      <c r="Y125" s="3"/>
      <c r="Z125" s="4"/>
      <c r="AA125" s="2"/>
      <c r="AB125" s="4"/>
      <c r="AC125" s="2" t="str">
        <f t="shared" si="5"/>
        <v>C</v>
      </c>
      <c r="AD125" s="2" t="str">
        <f t="shared" si="6"/>
        <v xml:space="preserve"> </v>
      </c>
      <c r="AE125" s="5" t="str">
        <f t="shared" si="7"/>
        <v xml:space="preserve"> </v>
      </c>
      <c r="AF125" s="5" t="str">
        <f t="shared" si="8"/>
        <v xml:space="preserve">C  </v>
      </c>
      <c r="AG125" s="30">
        <f t="shared" si="9"/>
        <v>45509</v>
      </c>
      <c r="AH125" s="5" t="str">
        <f t="shared" si="10"/>
        <v/>
      </c>
      <c r="AI125" s="30" t="str">
        <f t="shared" si="11"/>
        <v/>
      </c>
      <c r="AJ125" s="31" t="str">
        <f t="shared" ref="AJ125:AJ163" si="33">IF(OR(AH125="B",AH125=""),"",IF(OR(AH125="A",AH125="C",AH125="G",AH125="F"),T125,$P$2-1))</f>
        <v/>
      </c>
      <c r="AK125" s="32" t="str">
        <f t="shared" si="12"/>
        <v/>
      </c>
      <c r="AL125" s="31" t="str">
        <f t="shared" ref="AL125:AL163" si="34">IF(OR(AK125="B",AK125=""),"",IF(AK125="C",$Q$3+1,AG125))</f>
        <v/>
      </c>
      <c r="AM125" s="31" t="str">
        <f t="shared" ref="AM125:AM163" si="35">IF(OR(AK125="B",AK125=""),"",IF(OR(AK125="A",AK125="C",AK125="G",AK125="F"),T125,$Q$2-1))</f>
        <v/>
      </c>
      <c r="AN125" s="12"/>
      <c r="AO125" s="13"/>
      <c r="AP125" s="12"/>
      <c r="AQ125" s="13"/>
      <c r="AR125" s="12"/>
      <c r="AS125" s="13"/>
      <c r="AT125" s="14"/>
      <c r="AU125" s="13"/>
    </row>
    <row r="126" spans="1:47" ht="31.5" customHeight="1">
      <c r="A126" s="2">
        <v>122</v>
      </c>
      <c r="B126" s="26">
        <v>25002343</v>
      </c>
      <c r="C126" s="25"/>
      <c r="D126" s="3">
        <v>45509</v>
      </c>
      <c r="E126" s="2"/>
      <c r="F126" s="4" t="s">
        <v>71</v>
      </c>
      <c r="G126" s="4"/>
      <c r="H126" s="4">
        <v>0</v>
      </c>
      <c r="I126" s="4">
        <v>0</v>
      </c>
      <c r="J126" s="4">
        <v>1</v>
      </c>
      <c r="K126" s="4">
        <v>0</v>
      </c>
      <c r="L126" s="4">
        <v>0</v>
      </c>
      <c r="M126" s="4">
        <v>1</v>
      </c>
      <c r="N126" s="37" t="s">
        <v>107</v>
      </c>
      <c r="O126" s="2"/>
      <c r="P126" s="2" t="s">
        <v>109</v>
      </c>
      <c r="Q126" s="3"/>
      <c r="R126" s="2"/>
      <c r="S126" s="15" t="str">
        <f>IF(AC126="D",設定用!$E$4,
IF(AC126=" ","",
IF(RIGHT(AF126,2)="EH",設定用!$E$1,
IF(RIGHT(AF126,2)="EI",設定用!$E$2,
IF(LEFT(AF126,2)="AF",設定用!$E$4,
IF(LEFT(AF126,2)="AG",設定用!$E$5,
IF(LEFT(AF126,2)="BF",設定用!$E$4,
IF(LEFT(AF126,2)="BG",設定用!$E$5,
IF(LEFT(AF126,2)="CF",設定用!$E$3,
IF(LEFT(AF126,2)="CG",設定用!$E$4,設定用!$E$6))))))))))</f>
        <v>No Match</v>
      </c>
      <c r="T126" s="7">
        <f t="shared" si="3"/>
        <v>46269</v>
      </c>
      <c r="U126" s="27" t="str">
        <f t="shared" si="4"/>
        <v>-</v>
      </c>
      <c r="V126" s="3"/>
      <c r="W126" s="3"/>
      <c r="X126" s="8" t="str">
        <f t="shared" ref="X126" si="36">IF(W126="","",DATEDIF(D126,W126,"M"))</f>
        <v/>
      </c>
      <c r="Y126" s="3"/>
      <c r="Z126" s="4"/>
      <c r="AA126" s="2"/>
      <c r="AB126" s="4"/>
      <c r="AC126" s="2" t="str">
        <f t="shared" si="5"/>
        <v>C</v>
      </c>
      <c r="AD126" s="2" t="str">
        <f t="shared" si="6"/>
        <v xml:space="preserve"> </v>
      </c>
      <c r="AE126" s="5" t="str">
        <f t="shared" si="7"/>
        <v xml:space="preserve"> </v>
      </c>
      <c r="AF126" s="5" t="str">
        <f t="shared" si="8"/>
        <v xml:space="preserve">C  </v>
      </c>
      <c r="AG126" s="30">
        <f t="shared" si="9"/>
        <v>45509</v>
      </c>
      <c r="AH126" s="5" t="str">
        <f t="shared" si="10"/>
        <v/>
      </c>
      <c r="AI126" s="30" t="str">
        <f t="shared" si="11"/>
        <v/>
      </c>
      <c r="AJ126" s="31" t="str">
        <f t="shared" si="33"/>
        <v/>
      </c>
      <c r="AK126" s="32" t="str">
        <f t="shared" si="12"/>
        <v/>
      </c>
      <c r="AL126" s="31" t="str">
        <f t="shared" si="34"/>
        <v/>
      </c>
      <c r="AM126" s="31" t="str">
        <f t="shared" si="35"/>
        <v/>
      </c>
      <c r="AN126" s="12"/>
      <c r="AO126" s="13"/>
      <c r="AP126" s="12"/>
      <c r="AQ126" s="13"/>
      <c r="AR126" s="12"/>
      <c r="AS126" s="13"/>
      <c r="AT126" s="14"/>
      <c r="AU126" s="13"/>
    </row>
    <row r="127" spans="1:47" ht="31.5" customHeight="1">
      <c r="A127" s="2">
        <v>123</v>
      </c>
      <c r="B127" s="26">
        <v>25004628</v>
      </c>
      <c r="C127" s="25"/>
      <c r="D127" s="3">
        <v>45512</v>
      </c>
      <c r="E127" s="2"/>
      <c r="F127" s="4" t="s">
        <v>71</v>
      </c>
      <c r="G127" s="4" t="s">
        <v>78</v>
      </c>
      <c r="H127" s="4">
        <v>0</v>
      </c>
      <c r="I127" s="4">
        <v>0</v>
      </c>
      <c r="J127" s="4">
        <v>1</v>
      </c>
      <c r="K127" s="4">
        <v>0</v>
      </c>
      <c r="L127" s="4">
        <v>0</v>
      </c>
      <c r="M127" s="4">
        <v>1</v>
      </c>
      <c r="N127" s="37" t="s">
        <v>107</v>
      </c>
      <c r="O127" s="2"/>
      <c r="P127" s="2" t="s">
        <v>110</v>
      </c>
      <c r="Q127" s="3"/>
      <c r="R127" s="2"/>
      <c r="S127" s="15" t="str">
        <f>IF(AC127="D",設定用!$E$4,
IF(AC127=" ","",
IF(RIGHT(AF127,2)="EH",設定用!$E$1,
IF(RIGHT(AF127,2)="EI",設定用!$E$2,
IF(LEFT(AF127,2)="AF",設定用!$E$4,
IF(LEFT(AF127,2)="AG",設定用!$E$5,
IF(LEFT(AF127,2)="BF",設定用!$E$4,
IF(LEFT(AF127,2)="BG",設定用!$E$5,
IF(LEFT(AF127,2)="CF",設定用!$E$3,
IF(LEFT(AF127,2)="CG",設定用!$E$4,設定用!$E$6))))))))))</f>
        <v>No Match</v>
      </c>
      <c r="T127" s="7">
        <f t="shared" si="3"/>
        <v>46272</v>
      </c>
      <c r="U127" s="27" t="str">
        <f t="shared" si="4"/>
        <v>-</v>
      </c>
      <c r="V127" s="3"/>
      <c r="W127" s="3"/>
      <c r="X127" s="8" t="str">
        <f>IF(W127="","",DATEDIF(D127,W127,"M"))</f>
        <v/>
      </c>
      <c r="Y127" s="3"/>
      <c r="Z127" s="4"/>
      <c r="AA127" s="2"/>
      <c r="AB127" s="4"/>
      <c r="AC127" s="2" t="str">
        <f t="shared" si="5"/>
        <v>C</v>
      </c>
      <c r="AD127" s="2" t="str">
        <f t="shared" si="6"/>
        <v xml:space="preserve"> </v>
      </c>
      <c r="AE127" s="5" t="str">
        <f t="shared" si="7"/>
        <v xml:space="preserve"> </v>
      </c>
      <c r="AF127" s="5" t="str">
        <f t="shared" si="8"/>
        <v xml:space="preserve">C  </v>
      </c>
      <c r="AG127" s="30">
        <f t="shared" si="9"/>
        <v>45512</v>
      </c>
      <c r="AH127" s="5" t="str">
        <f t="shared" si="10"/>
        <v/>
      </c>
      <c r="AI127" s="30" t="str">
        <f t="shared" si="11"/>
        <v/>
      </c>
      <c r="AJ127" s="31" t="str">
        <f t="shared" si="33"/>
        <v/>
      </c>
      <c r="AK127" s="32" t="str">
        <f t="shared" si="12"/>
        <v/>
      </c>
      <c r="AL127" s="31" t="str">
        <f t="shared" si="34"/>
        <v/>
      </c>
      <c r="AM127" s="31" t="str">
        <f t="shared" si="35"/>
        <v/>
      </c>
      <c r="AN127" s="12"/>
      <c r="AO127" s="13"/>
      <c r="AP127" s="12"/>
      <c r="AQ127" s="13"/>
      <c r="AR127" s="12"/>
      <c r="AS127" s="13"/>
      <c r="AT127" s="14"/>
      <c r="AU127" s="13"/>
    </row>
    <row r="128" spans="1:47" ht="31.5" customHeight="1">
      <c r="A128" s="2">
        <v>124</v>
      </c>
      <c r="B128" s="26">
        <v>25010658</v>
      </c>
      <c r="C128" s="25"/>
      <c r="D128" s="3">
        <v>45521</v>
      </c>
      <c r="E128" s="2"/>
      <c r="F128" s="4" t="s">
        <v>71</v>
      </c>
      <c r="G128" s="4"/>
      <c r="H128" s="4">
        <v>0</v>
      </c>
      <c r="I128" s="4">
        <v>0</v>
      </c>
      <c r="J128" s="4">
        <v>1</v>
      </c>
      <c r="K128" s="4">
        <v>0</v>
      </c>
      <c r="L128" s="4">
        <v>0</v>
      </c>
      <c r="M128" s="4">
        <v>1</v>
      </c>
      <c r="N128" s="37" t="s">
        <v>107</v>
      </c>
      <c r="O128" s="2"/>
      <c r="P128" s="2" t="s">
        <v>110</v>
      </c>
      <c r="Q128" s="3"/>
      <c r="R128" s="2"/>
      <c r="S128" s="15" t="str">
        <f>IF(AC128="D",設定用!$E$4,
IF(AC128=" ","",
IF(RIGHT(AF128,2)="EH",設定用!$E$1,
IF(RIGHT(AF128,2)="EI",設定用!$E$2,
IF(LEFT(AF128,2)="AF",設定用!$E$4,
IF(LEFT(AF128,2)="AG",設定用!$E$5,
IF(LEFT(AF128,2)="BF",設定用!$E$4,
IF(LEFT(AF128,2)="BG",設定用!$E$5,
IF(LEFT(AF128,2)="CF",設定用!$E$3,
IF(LEFT(AF128,2)="CG",設定用!$E$4,設定用!$E$6))))))))))</f>
        <v>No Match</v>
      </c>
      <c r="T128" s="7">
        <f t="shared" si="3"/>
        <v>46281</v>
      </c>
      <c r="U128" s="27" t="str">
        <f t="shared" si="4"/>
        <v>-</v>
      </c>
      <c r="V128" s="3"/>
      <c r="W128" s="3"/>
      <c r="X128" s="8" t="str">
        <f t="shared" ref="X128:X163" si="37">IF(W128="","",DATEDIF(D128,W128,"M"))</f>
        <v/>
      </c>
      <c r="Y128" s="3"/>
      <c r="Z128" s="4"/>
      <c r="AA128" s="2"/>
      <c r="AB128" s="4"/>
      <c r="AC128" s="2" t="str">
        <f t="shared" si="5"/>
        <v>C</v>
      </c>
      <c r="AD128" s="2" t="str">
        <f t="shared" si="6"/>
        <v xml:space="preserve"> </v>
      </c>
      <c r="AE128" s="5" t="str">
        <f t="shared" si="7"/>
        <v xml:space="preserve"> </v>
      </c>
      <c r="AF128" s="5" t="str">
        <f t="shared" si="8"/>
        <v xml:space="preserve">C  </v>
      </c>
      <c r="AG128" s="30">
        <f t="shared" si="9"/>
        <v>45521</v>
      </c>
      <c r="AH128" s="5" t="str">
        <f t="shared" si="10"/>
        <v/>
      </c>
      <c r="AI128" s="30" t="str">
        <f t="shared" si="11"/>
        <v/>
      </c>
      <c r="AJ128" s="31" t="str">
        <f t="shared" si="33"/>
        <v/>
      </c>
      <c r="AK128" s="32" t="str">
        <f t="shared" si="12"/>
        <v/>
      </c>
      <c r="AL128" s="31" t="str">
        <f t="shared" si="34"/>
        <v/>
      </c>
      <c r="AM128" s="31" t="str">
        <f t="shared" si="35"/>
        <v/>
      </c>
      <c r="AN128" s="12"/>
      <c r="AO128" s="13"/>
      <c r="AP128" s="12"/>
      <c r="AQ128" s="13"/>
      <c r="AR128" s="12"/>
      <c r="AS128" s="13"/>
      <c r="AT128" s="14"/>
      <c r="AU128" s="13"/>
    </row>
    <row r="129" spans="1:47" ht="31.5" customHeight="1">
      <c r="A129" s="2">
        <v>125</v>
      </c>
      <c r="B129" s="26">
        <v>25010849</v>
      </c>
      <c r="C129" s="25"/>
      <c r="D129" s="3">
        <v>45522</v>
      </c>
      <c r="E129" s="2"/>
      <c r="F129" s="4" t="s">
        <v>71</v>
      </c>
      <c r="G129" s="4"/>
      <c r="H129" s="4">
        <v>0</v>
      </c>
      <c r="I129" s="4">
        <v>0</v>
      </c>
      <c r="J129" s="4">
        <v>1</v>
      </c>
      <c r="K129" s="4">
        <v>0</v>
      </c>
      <c r="L129" s="4">
        <v>0</v>
      </c>
      <c r="M129" s="4">
        <v>1</v>
      </c>
      <c r="N129" s="37" t="s">
        <v>107</v>
      </c>
      <c r="O129" s="2"/>
      <c r="P129" s="2" t="s">
        <v>110</v>
      </c>
      <c r="Q129" s="3"/>
      <c r="R129" s="2"/>
      <c r="S129" s="15" t="str">
        <f>IF(AC129="D",設定用!$E$4,
IF(AC129=" ","",
IF(RIGHT(AF129,2)="EH",設定用!$E$1,
IF(RIGHT(AF129,2)="EI",設定用!$E$2,
IF(LEFT(AF129,2)="AF",設定用!$E$4,
IF(LEFT(AF129,2)="AG",設定用!$E$5,
IF(LEFT(AF129,2)="BF",設定用!$E$4,
IF(LEFT(AF129,2)="BG",設定用!$E$5,
IF(LEFT(AF129,2)="CF",設定用!$E$3,
IF(LEFT(AF129,2)="CG",設定用!$E$4,設定用!$E$6))))))))))</f>
        <v>No Match</v>
      </c>
      <c r="T129" s="7">
        <f t="shared" si="3"/>
        <v>46282</v>
      </c>
      <c r="U129" s="27" t="str">
        <f t="shared" si="4"/>
        <v>-</v>
      </c>
      <c r="V129" s="3"/>
      <c r="W129" s="3"/>
      <c r="X129" s="8" t="str">
        <f t="shared" si="37"/>
        <v/>
      </c>
      <c r="Y129" s="3"/>
      <c r="Z129" s="4"/>
      <c r="AA129" s="2"/>
      <c r="AB129" s="4"/>
      <c r="AC129" s="2" t="str">
        <f t="shared" si="5"/>
        <v>C</v>
      </c>
      <c r="AD129" s="2" t="str">
        <f t="shared" si="6"/>
        <v xml:space="preserve"> </v>
      </c>
      <c r="AE129" s="5" t="str">
        <f t="shared" si="7"/>
        <v xml:space="preserve"> </v>
      </c>
      <c r="AF129" s="5" t="str">
        <f t="shared" si="8"/>
        <v xml:space="preserve">C  </v>
      </c>
      <c r="AG129" s="30">
        <f t="shared" si="9"/>
        <v>45522</v>
      </c>
      <c r="AH129" s="5" t="str">
        <f t="shared" si="10"/>
        <v/>
      </c>
      <c r="AI129" s="30" t="str">
        <f t="shared" si="11"/>
        <v/>
      </c>
      <c r="AJ129" s="31" t="str">
        <f t="shared" si="33"/>
        <v/>
      </c>
      <c r="AK129" s="32" t="str">
        <f t="shared" si="12"/>
        <v/>
      </c>
      <c r="AL129" s="31" t="str">
        <f t="shared" si="34"/>
        <v/>
      </c>
      <c r="AM129" s="31" t="str">
        <f t="shared" si="35"/>
        <v/>
      </c>
      <c r="AN129" s="12"/>
      <c r="AO129" s="13"/>
      <c r="AP129" s="12"/>
      <c r="AQ129" s="13"/>
      <c r="AR129" s="12"/>
      <c r="AS129" s="13"/>
      <c r="AT129" s="14"/>
      <c r="AU129" s="13"/>
    </row>
    <row r="130" spans="1:47" ht="31.5" customHeight="1">
      <c r="A130" s="2">
        <v>126</v>
      </c>
      <c r="B130" s="26">
        <v>25015855</v>
      </c>
      <c r="C130" s="25"/>
      <c r="D130" s="3">
        <v>45528</v>
      </c>
      <c r="E130" s="2"/>
      <c r="F130" s="4" t="s">
        <v>71</v>
      </c>
      <c r="G130" s="4"/>
      <c r="H130" s="4">
        <v>0</v>
      </c>
      <c r="I130" s="4">
        <v>0</v>
      </c>
      <c r="J130" s="4">
        <v>1</v>
      </c>
      <c r="K130" s="4">
        <v>0</v>
      </c>
      <c r="L130" s="4">
        <v>0</v>
      </c>
      <c r="M130" s="4">
        <v>1</v>
      </c>
      <c r="N130" s="37" t="s">
        <v>107</v>
      </c>
      <c r="O130" s="2"/>
      <c r="P130" s="2" t="s">
        <v>110</v>
      </c>
      <c r="Q130" s="3"/>
      <c r="R130" s="2"/>
      <c r="S130" s="15" t="str">
        <f>IF(AC130="D",設定用!$E$4,
IF(AC130=" ","",
IF(RIGHT(AF130,2)="EH",設定用!$E$1,
IF(RIGHT(AF130,2)="EI",設定用!$E$2,
IF(LEFT(AF130,2)="AF",設定用!$E$4,
IF(LEFT(AF130,2)="AG",設定用!$E$5,
IF(LEFT(AF130,2)="BF",設定用!$E$4,
IF(LEFT(AF130,2)="BG",設定用!$E$5,
IF(LEFT(AF130,2)="CF",設定用!$E$3,
IF(LEFT(AF130,2)="CG",設定用!$E$4,設定用!$E$6))))))))))</f>
        <v>No Match</v>
      </c>
      <c r="T130" s="7">
        <f t="shared" si="3"/>
        <v>46288</v>
      </c>
      <c r="U130" s="27" t="str">
        <f t="shared" si="4"/>
        <v>-</v>
      </c>
      <c r="V130" s="3"/>
      <c r="W130" s="3"/>
      <c r="X130" s="8" t="str">
        <f t="shared" si="37"/>
        <v/>
      </c>
      <c r="Y130" s="3"/>
      <c r="Z130" s="4"/>
      <c r="AA130" s="2"/>
      <c r="AB130" s="4"/>
      <c r="AC130" s="2" t="str">
        <f t="shared" si="5"/>
        <v>C</v>
      </c>
      <c r="AD130" s="2" t="str">
        <f t="shared" si="6"/>
        <v xml:space="preserve"> </v>
      </c>
      <c r="AE130" s="5" t="str">
        <f t="shared" si="7"/>
        <v xml:space="preserve"> </v>
      </c>
      <c r="AF130" s="5" t="str">
        <f t="shared" si="8"/>
        <v xml:space="preserve">C  </v>
      </c>
      <c r="AG130" s="30">
        <f t="shared" si="9"/>
        <v>45528</v>
      </c>
      <c r="AH130" s="5" t="str">
        <f t="shared" si="10"/>
        <v/>
      </c>
      <c r="AI130" s="30" t="str">
        <f t="shared" si="11"/>
        <v/>
      </c>
      <c r="AJ130" s="31" t="str">
        <f t="shared" si="33"/>
        <v/>
      </c>
      <c r="AK130" s="32" t="str">
        <f t="shared" si="12"/>
        <v/>
      </c>
      <c r="AL130" s="31" t="str">
        <f t="shared" si="34"/>
        <v/>
      </c>
      <c r="AM130" s="31" t="str">
        <f t="shared" si="35"/>
        <v/>
      </c>
      <c r="AN130" s="12"/>
      <c r="AO130" s="13"/>
      <c r="AP130" s="12"/>
      <c r="AQ130" s="13"/>
      <c r="AR130" s="12"/>
      <c r="AS130" s="13"/>
      <c r="AT130" s="14"/>
      <c r="AU130" s="13"/>
    </row>
    <row r="131" spans="1:47" ht="31.5" customHeight="1">
      <c r="A131" s="2">
        <v>127</v>
      </c>
      <c r="B131" s="26">
        <v>25017547</v>
      </c>
      <c r="C131" s="25"/>
      <c r="D131" s="3">
        <v>45531</v>
      </c>
      <c r="E131" s="2"/>
      <c r="F131" s="4" t="s">
        <v>71</v>
      </c>
      <c r="G131" s="4" t="s">
        <v>80</v>
      </c>
      <c r="H131" s="4">
        <v>0</v>
      </c>
      <c r="I131" s="4">
        <v>0</v>
      </c>
      <c r="J131" s="4">
        <v>1</v>
      </c>
      <c r="K131" s="4">
        <v>0</v>
      </c>
      <c r="L131" s="4">
        <v>1</v>
      </c>
      <c r="M131" s="4">
        <v>2</v>
      </c>
      <c r="N131" s="36" t="s">
        <v>105</v>
      </c>
      <c r="O131" s="2"/>
      <c r="P131" s="2" t="s">
        <v>110</v>
      </c>
      <c r="Q131" s="3"/>
      <c r="R131" s="2"/>
      <c r="S131" s="15" t="str">
        <f>IF(AC131="D",設定用!$E$4,
IF(AC131=" ","",
IF(RIGHT(AF131,2)="EH",設定用!$E$1,
IF(RIGHT(AF131,2)="EI",設定用!$E$2,
IF(LEFT(AF131,2)="AF",設定用!$E$4,
IF(LEFT(AF131,2)="AG",設定用!$E$5,
IF(LEFT(AF131,2)="BF",設定用!$E$4,
IF(LEFT(AF131,2)="BG",設定用!$E$5,
IF(LEFT(AF131,2)="CF",設定用!$E$3,
IF(LEFT(AF131,2)="CG",設定用!$E$4,設定用!$E$6))))))))))</f>
        <v>No Match</v>
      </c>
      <c r="T131" s="7">
        <f t="shared" si="3"/>
        <v>46291</v>
      </c>
      <c r="U131" s="27" t="str">
        <f t="shared" si="4"/>
        <v>-</v>
      </c>
      <c r="V131" s="3"/>
      <c r="W131" s="3"/>
      <c r="X131" s="8" t="str">
        <f t="shared" si="37"/>
        <v/>
      </c>
      <c r="Y131" s="3"/>
      <c r="Z131" s="4"/>
      <c r="AA131" s="2"/>
      <c r="AB131" s="4"/>
      <c r="AC131" s="2" t="str">
        <f t="shared" si="5"/>
        <v>C</v>
      </c>
      <c r="AD131" s="2" t="str">
        <f t="shared" si="6"/>
        <v xml:space="preserve"> </v>
      </c>
      <c r="AE131" s="5" t="str">
        <f t="shared" si="7"/>
        <v xml:space="preserve"> </v>
      </c>
      <c r="AF131" s="5" t="str">
        <f t="shared" si="8"/>
        <v xml:space="preserve">C  </v>
      </c>
      <c r="AG131" s="30">
        <f t="shared" si="9"/>
        <v>45531</v>
      </c>
      <c r="AH131" s="5" t="str">
        <f t="shared" si="10"/>
        <v/>
      </c>
      <c r="AI131" s="30" t="str">
        <f t="shared" si="11"/>
        <v/>
      </c>
      <c r="AJ131" s="31" t="str">
        <f t="shared" si="33"/>
        <v/>
      </c>
      <c r="AK131" s="32" t="str">
        <f t="shared" si="12"/>
        <v/>
      </c>
      <c r="AL131" s="31" t="str">
        <f t="shared" si="34"/>
        <v/>
      </c>
      <c r="AM131" s="31" t="str">
        <f t="shared" si="35"/>
        <v/>
      </c>
      <c r="AN131" s="12"/>
      <c r="AO131" s="13"/>
      <c r="AP131" s="12"/>
      <c r="AQ131" s="13"/>
      <c r="AR131" s="12"/>
      <c r="AS131" s="13"/>
      <c r="AT131" s="14"/>
      <c r="AU131" s="13"/>
    </row>
    <row r="132" spans="1:47" ht="31.5" customHeight="1">
      <c r="A132" s="2">
        <v>128</v>
      </c>
      <c r="B132" s="26">
        <v>25018107</v>
      </c>
      <c r="C132" s="25"/>
      <c r="D132" s="3">
        <v>45531</v>
      </c>
      <c r="E132" s="2"/>
      <c r="F132" s="4" t="s">
        <v>71</v>
      </c>
      <c r="G132" s="4"/>
      <c r="H132" s="4">
        <v>0</v>
      </c>
      <c r="I132" s="4">
        <v>0</v>
      </c>
      <c r="J132" s="4">
        <v>0</v>
      </c>
      <c r="K132" s="4">
        <v>0</v>
      </c>
      <c r="L132" s="4">
        <v>1</v>
      </c>
      <c r="M132" s="4">
        <v>1</v>
      </c>
      <c r="N132" s="36" t="s">
        <v>105</v>
      </c>
      <c r="O132" s="2"/>
      <c r="P132" s="2" t="s">
        <v>110</v>
      </c>
      <c r="Q132" s="3"/>
      <c r="R132" s="2"/>
      <c r="S132" s="15" t="str">
        <f>IF(AC132="D",設定用!$E$4,
IF(AC132=" ","",
IF(RIGHT(AF132,2)="EH",設定用!$E$1,
IF(RIGHT(AF132,2)="EI",設定用!$E$2,
IF(LEFT(AF132,2)="AF",設定用!$E$4,
IF(LEFT(AF132,2)="AG",設定用!$E$5,
IF(LEFT(AF132,2)="BF",設定用!$E$4,
IF(LEFT(AF132,2)="BG",設定用!$E$5,
IF(LEFT(AF132,2)="CF",設定用!$E$3,
IF(LEFT(AF132,2)="CG",設定用!$E$4,設定用!$E$6))))))))))</f>
        <v>No Match</v>
      </c>
      <c r="T132" s="7">
        <f t="shared" si="3"/>
        <v>46291</v>
      </c>
      <c r="U132" s="27" t="str">
        <f t="shared" si="4"/>
        <v>-</v>
      </c>
      <c r="V132" s="3"/>
      <c r="W132" s="3"/>
      <c r="X132" s="8" t="str">
        <f t="shared" si="37"/>
        <v/>
      </c>
      <c r="Y132" s="3"/>
      <c r="Z132" s="4"/>
      <c r="AA132" s="2"/>
      <c r="AB132" s="4"/>
      <c r="AC132" s="2" t="str">
        <f t="shared" si="5"/>
        <v>C</v>
      </c>
      <c r="AD132" s="2" t="str">
        <f t="shared" si="6"/>
        <v xml:space="preserve"> </v>
      </c>
      <c r="AE132" s="5" t="str">
        <f t="shared" si="7"/>
        <v xml:space="preserve"> </v>
      </c>
      <c r="AF132" s="5" t="str">
        <f t="shared" si="8"/>
        <v xml:space="preserve">C  </v>
      </c>
      <c r="AG132" s="30">
        <f t="shared" si="9"/>
        <v>45531</v>
      </c>
      <c r="AH132" s="5" t="str">
        <f t="shared" si="10"/>
        <v/>
      </c>
      <c r="AI132" s="30" t="str">
        <f t="shared" si="11"/>
        <v/>
      </c>
      <c r="AJ132" s="31" t="str">
        <f t="shared" si="33"/>
        <v/>
      </c>
      <c r="AK132" s="32" t="str">
        <f t="shared" si="12"/>
        <v/>
      </c>
      <c r="AL132" s="31" t="str">
        <f t="shared" si="34"/>
        <v/>
      </c>
      <c r="AM132" s="31" t="str">
        <f t="shared" si="35"/>
        <v/>
      </c>
      <c r="AN132" s="12"/>
      <c r="AO132" s="13"/>
      <c r="AP132" s="12"/>
      <c r="AQ132" s="13"/>
      <c r="AR132" s="12"/>
      <c r="AS132" s="13"/>
      <c r="AT132" s="14"/>
      <c r="AU132" s="13"/>
    </row>
    <row r="133" spans="1:47" ht="31.5" customHeight="1">
      <c r="A133" s="2">
        <v>129</v>
      </c>
      <c r="B133" s="26">
        <v>25021764</v>
      </c>
      <c r="C133" s="25"/>
      <c r="D133" s="3">
        <v>45537</v>
      </c>
      <c r="E133" s="2"/>
      <c r="F133" s="4" t="s">
        <v>71</v>
      </c>
      <c r="G133" s="4" t="s">
        <v>98</v>
      </c>
      <c r="H133" s="4">
        <v>0</v>
      </c>
      <c r="I133" s="4">
        <v>0</v>
      </c>
      <c r="J133" s="4">
        <v>1</v>
      </c>
      <c r="K133" s="4">
        <v>0</v>
      </c>
      <c r="L133" s="4">
        <v>1</v>
      </c>
      <c r="M133" s="4">
        <v>2</v>
      </c>
      <c r="N133" s="36" t="s">
        <v>105</v>
      </c>
      <c r="O133" s="2"/>
      <c r="P133" s="2" t="s">
        <v>110</v>
      </c>
      <c r="Q133" s="3"/>
      <c r="R133" s="2"/>
      <c r="S133" s="15" t="str">
        <f>IF(AC133="D",設定用!$E$4,
IF(AC133=" ","",
IF(RIGHT(AF133,2)="EH",設定用!$E$1,
IF(RIGHT(AF133,2)="EI",設定用!$E$2,
IF(LEFT(AF133,2)="AF",設定用!$E$4,
IF(LEFT(AF133,2)="AG",設定用!$E$5,
IF(LEFT(AF133,2)="BF",設定用!$E$4,
IF(LEFT(AF133,2)="BG",設定用!$E$5,
IF(LEFT(AF133,2)="CF",設定用!$E$3,
IF(LEFT(AF133,2)="CG",設定用!$E$4,設定用!$E$6))))))))))</f>
        <v>No Match</v>
      </c>
      <c r="T133" s="7">
        <f t="shared" si="3"/>
        <v>46296</v>
      </c>
      <c r="U133" s="27" t="str">
        <f t="shared" si="4"/>
        <v>-</v>
      </c>
      <c r="V133" s="3"/>
      <c r="W133" s="3"/>
      <c r="X133" s="8" t="str">
        <f t="shared" si="37"/>
        <v/>
      </c>
      <c r="Y133" s="3"/>
      <c r="Z133" s="4"/>
      <c r="AA133" s="2"/>
      <c r="AB133" s="4"/>
      <c r="AC133" s="2" t="str">
        <f t="shared" si="5"/>
        <v>C</v>
      </c>
      <c r="AD133" s="2" t="str">
        <f t="shared" si="6"/>
        <v xml:space="preserve"> </v>
      </c>
      <c r="AE133" s="5" t="str">
        <f t="shared" si="7"/>
        <v xml:space="preserve"> </v>
      </c>
      <c r="AF133" s="5" t="str">
        <f t="shared" si="8"/>
        <v xml:space="preserve">C  </v>
      </c>
      <c r="AG133" s="30">
        <f t="shared" si="9"/>
        <v>45537</v>
      </c>
      <c r="AH133" s="5" t="str">
        <f t="shared" si="10"/>
        <v/>
      </c>
      <c r="AI133" s="30" t="str">
        <f t="shared" si="11"/>
        <v/>
      </c>
      <c r="AJ133" s="31" t="str">
        <f t="shared" si="33"/>
        <v/>
      </c>
      <c r="AK133" s="32" t="str">
        <f t="shared" si="12"/>
        <v/>
      </c>
      <c r="AL133" s="31" t="str">
        <f t="shared" si="34"/>
        <v/>
      </c>
      <c r="AM133" s="31" t="str">
        <f t="shared" si="35"/>
        <v/>
      </c>
      <c r="AN133" s="12"/>
      <c r="AO133" s="13"/>
      <c r="AP133" s="12"/>
      <c r="AQ133" s="13"/>
      <c r="AR133" s="12"/>
      <c r="AS133" s="13"/>
      <c r="AT133" s="14"/>
      <c r="AU133" s="13"/>
    </row>
    <row r="134" spans="1:47" ht="31.5" customHeight="1">
      <c r="A134" s="2">
        <v>130</v>
      </c>
      <c r="B134" s="26">
        <v>25027084</v>
      </c>
      <c r="C134" s="25"/>
      <c r="D134" s="3">
        <v>45545</v>
      </c>
      <c r="E134" s="2"/>
      <c r="F134" s="4" t="s">
        <v>71</v>
      </c>
      <c r="G134" s="4"/>
      <c r="H134" s="4">
        <v>0</v>
      </c>
      <c r="I134" s="4">
        <v>0</v>
      </c>
      <c r="J134" s="4">
        <v>1</v>
      </c>
      <c r="K134" s="4">
        <v>0</v>
      </c>
      <c r="L134" s="4">
        <v>0</v>
      </c>
      <c r="M134" s="4">
        <v>1</v>
      </c>
      <c r="N134" s="37" t="s">
        <v>107</v>
      </c>
      <c r="O134" s="2"/>
      <c r="P134" s="2" t="s">
        <v>110</v>
      </c>
      <c r="Q134" s="3"/>
      <c r="R134" s="2"/>
      <c r="S134" s="15" t="str">
        <f>IF(AC134="D",設定用!$E$4,
IF(AC134=" ","",
IF(RIGHT(AF134,2)="EH",設定用!$E$1,
IF(RIGHT(AF134,2)="EI",設定用!$E$2,
IF(LEFT(AF134,2)="AF",設定用!$E$4,
IF(LEFT(AF134,2)="AG",設定用!$E$5,
IF(LEFT(AF134,2)="BF",設定用!$E$4,
IF(LEFT(AF134,2)="BG",設定用!$E$5,
IF(LEFT(AF134,2)="CF",設定用!$E$3,
IF(LEFT(AF134,2)="CG",設定用!$E$4,設定用!$E$6))))))))))</f>
        <v>No Match</v>
      </c>
      <c r="T134" s="7">
        <f t="shared" si="3"/>
        <v>46304</v>
      </c>
      <c r="U134" s="27" t="str">
        <f t="shared" si="4"/>
        <v>-</v>
      </c>
      <c r="V134" s="3"/>
      <c r="W134" s="3"/>
      <c r="X134" s="8" t="str">
        <f t="shared" si="37"/>
        <v/>
      </c>
      <c r="Y134" s="3"/>
      <c r="Z134" s="4"/>
      <c r="AA134" s="2"/>
      <c r="AB134" s="4"/>
      <c r="AC134" s="2" t="str">
        <f t="shared" si="5"/>
        <v>C</v>
      </c>
      <c r="AD134" s="2" t="str">
        <f t="shared" si="6"/>
        <v xml:space="preserve"> </v>
      </c>
      <c r="AE134" s="5" t="str">
        <f t="shared" si="7"/>
        <v xml:space="preserve"> </v>
      </c>
      <c r="AF134" s="5" t="str">
        <f t="shared" si="8"/>
        <v xml:space="preserve">C  </v>
      </c>
      <c r="AG134" s="30">
        <f t="shared" si="9"/>
        <v>45545</v>
      </c>
      <c r="AH134" s="5" t="str">
        <f t="shared" si="10"/>
        <v/>
      </c>
      <c r="AI134" s="30" t="str">
        <f t="shared" si="11"/>
        <v/>
      </c>
      <c r="AJ134" s="31" t="str">
        <f t="shared" si="33"/>
        <v/>
      </c>
      <c r="AK134" s="32" t="str">
        <f t="shared" si="12"/>
        <v/>
      </c>
      <c r="AL134" s="31" t="str">
        <f t="shared" si="34"/>
        <v/>
      </c>
      <c r="AM134" s="31" t="str">
        <f t="shared" si="35"/>
        <v/>
      </c>
      <c r="AN134" s="12"/>
      <c r="AO134" s="13"/>
      <c r="AP134" s="12"/>
      <c r="AQ134" s="13"/>
      <c r="AR134" s="12"/>
      <c r="AS134" s="13"/>
      <c r="AT134" s="14"/>
      <c r="AU134" s="13"/>
    </row>
    <row r="135" spans="1:47" ht="31.5" customHeight="1">
      <c r="A135" s="2">
        <v>131</v>
      </c>
      <c r="B135" s="26">
        <v>25027678</v>
      </c>
      <c r="C135" s="25"/>
      <c r="D135" s="3">
        <v>45545</v>
      </c>
      <c r="E135" s="2"/>
      <c r="F135" s="4" t="s">
        <v>71</v>
      </c>
      <c r="G135" s="4"/>
      <c r="H135" s="4">
        <v>0</v>
      </c>
      <c r="I135" s="4">
        <v>0</v>
      </c>
      <c r="J135" s="4">
        <v>1</v>
      </c>
      <c r="K135" s="4">
        <v>0</v>
      </c>
      <c r="L135" s="4">
        <v>0</v>
      </c>
      <c r="M135" s="4">
        <v>1</v>
      </c>
      <c r="N135" s="37" t="s">
        <v>107</v>
      </c>
      <c r="O135" s="2"/>
      <c r="P135" s="2" t="s">
        <v>110</v>
      </c>
      <c r="Q135" s="3"/>
      <c r="R135" s="2"/>
      <c r="S135" s="15" t="str">
        <f>IF(AC135="D",設定用!$E$4,
IF(AC135=" ","",
IF(RIGHT(AF135,2)="EH",設定用!$E$1,
IF(RIGHT(AF135,2)="EI",設定用!$E$2,
IF(LEFT(AF135,2)="AF",設定用!$E$4,
IF(LEFT(AF135,2)="AG",設定用!$E$5,
IF(LEFT(AF135,2)="BF",設定用!$E$4,
IF(LEFT(AF135,2)="BG",設定用!$E$5,
IF(LEFT(AF135,2)="CF",設定用!$E$3,
IF(LEFT(AF135,2)="CG",設定用!$E$4,設定用!$E$6))))))))))</f>
        <v>No Match</v>
      </c>
      <c r="T135" s="7">
        <f t="shared" si="3"/>
        <v>46304</v>
      </c>
      <c r="U135" s="27" t="str">
        <f t="shared" si="4"/>
        <v>-</v>
      </c>
      <c r="V135" s="3"/>
      <c r="W135" s="3"/>
      <c r="X135" s="8" t="str">
        <f t="shared" si="37"/>
        <v/>
      </c>
      <c r="Y135" s="3"/>
      <c r="Z135" s="4"/>
      <c r="AA135" s="2"/>
      <c r="AB135" s="4"/>
      <c r="AC135" s="2" t="str">
        <f t="shared" si="5"/>
        <v>C</v>
      </c>
      <c r="AD135" s="2" t="str">
        <f t="shared" si="6"/>
        <v xml:space="preserve"> </v>
      </c>
      <c r="AE135" s="5" t="str">
        <f t="shared" si="7"/>
        <v xml:space="preserve"> </v>
      </c>
      <c r="AF135" s="5" t="str">
        <f t="shared" si="8"/>
        <v xml:space="preserve">C  </v>
      </c>
      <c r="AG135" s="30">
        <f>IF(D135="","",IF(P135="ニルセビマブ",EOMONTH(Q135,4)+1,IF(AND(V135="ニルセビマブ",D135&gt;=$P$2,D135&lt;=$P$3),$P$3+1,IF(AND(V135="パリビズマブ",D135&gt;=$Q$2,D135&lt;=$Q$3),$Q$3+1,D135))))</f>
        <v>45545</v>
      </c>
      <c r="AH135" s="5" t="str">
        <f t="shared" si="10"/>
        <v/>
      </c>
      <c r="AI135" s="30" t="str">
        <f t="shared" si="11"/>
        <v/>
      </c>
      <c r="AJ135" s="31" t="str">
        <f t="shared" si="33"/>
        <v/>
      </c>
      <c r="AK135" s="32" t="str">
        <f t="shared" si="12"/>
        <v/>
      </c>
      <c r="AL135" s="31" t="str">
        <f t="shared" si="34"/>
        <v/>
      </c>
      <c r="AM135" s="31" t="str">
        <f t="shared" si="35"/>
        <v/>
      </c>
      <c r="AN135" s="12"/>
      <c r="AO135" s="13"/>
      <c r="AP135" s="12"/>
      <c r="AQ135" s="13"/>
      <c r="AR135" s="12"/>
      <c r="AS135" s="13"/>
      <c r="AT135" s="14"/>
      <c r="AU135" s="13"/>
    </row>
    <row r="136" spans="1:47" ht="31.5" customHeight="1">
      <c r="A136" s="2">
        <v>132</v>
      </c>
      <c r="B136" s="26">
        <v>25029898</v>
      </c>
      <c r="C136" s="25"/>
      <c r="D136" s="3">
        <v>45548</v>
      </c>
      <c r="E136" s="2"/>
      <c r="F136" s="4" t="s">
        <v>71</v>
      </c>
      <c r="G136" s="4" t="s">
        <v>99</v>
      </c>
      <c r="H136" s="4">
        <v>0</v>
      </c>
      <c r="I136" s="4">
        <v>0</v>
      </c>
      <c r="J136" s="4">
        <v>1</v>
      </c>
      <c r="K136" s="4">
        <v>0</v>
      </c>
      <c r="L136" s="4">
        <v>1</v>
      </c>
      <c r="M136" s="4">
        <v>2</v>
      </c>
      <c r="N136" s="36" t="s">
        <v>105</v>
      </c>
      <c r="O136" s="2"/>
      <c r="P136" s="2" t="s">
        <v>110</v>
      </c>
      <c r="Q136" s="3"/>
      <c r="R136" s="2"/>
      <c r="S136" s="15" t="str">
        <f>IF(AC136="D",設定用!$E$4,
IF(AC136=" ","",
IF(RIGHT(AF136,2)="EH",設定用!$E$1,
IF(RIGHT(AF136,2)="EI",設定用!$E$2,
IF(LEFT(AF136,2)="AF",設定用!$E$4,
IF(LEFT(AF136,2)="AG",設定用!$E$5,
IF(LEFT(AF136,2)="BF",設定用!$E$4,
IF(LEFT(AF136,2)="BG",設定用!$E$5,
IF(LEFT(AF136,2)="CF",設定用!$E$3,
IF(LEFT(AF136,2)="CG",設定用!$E$4,設定用!$E$6))))))))))</f>
        <v>No Match</v>
      </c>
      <c r="T136" s="7">
        <f t="shared" si="3"/>
        <v>46307</v>
      </c>
      <c r="U136" s="27" t="str">
        <f t="shared" si="4"/>
        <v>-</v>
      </c>
      <c r="V136" s="3"/>
      <c r="W136" s="3"/>
      <c r="X136" s="8" t="str">
        <f t="shared" si="37"/>
        <v/>
      </c>
      <c r="Y136" s="3"/>
      <c r="Z136" s="4"/>
      <c r="AA136" s="2"/>
      <c r="AB136" s="4"/>
      <c r="AC136" s="2" t="str">
        <f t="shared" si="5"/>
        <v>C</v>
      </c>
      <c r="AD136" s="2" t="str">
        <f t="shared" si="6"/>
        <v xml:space="preserve"> </v>
      </c>
      <c r="AE136" s="5" t="str">
        <f t="shared" si="7"/>
        <v xml:space="preserve"> </v>
      </c>
      <c r="AF136" s="5" t="str">
        <f t="shared" si="8"/>
        <v xml:space="preserve">C  </v>
      </c>
      <c r="AG136" s="30">
        <f t="shared" ref="AG136:AG163" si="38">IF(D136="","",IF(P136="ニルセビマブ",EOMONTH(Q136,4)+1,IF(AND(V136="ニルセビマブ",D136&gt;=$P$2,D136&lt;=$P$3),$P$3+1,IF(AND(V136="パリビズマブ",D136&gt;=$Q$2,D136&lt;=$Q$3),$Q$3+1,D136))))</f>
        <v>45548</v>
      </c>
      <c r="AH136" s="5" t="str">
        <f t="shared" si="10"/>
        <v/>
      </c>
      <c r="AI136" s="30" t="str">
        <f t="shared" si="11"/>
        <v/>
      </c>
      <c r="AJ136" s="31" t="str">
        <f t="shared" si="33"/>
        <v/>
      </c>
      <c r="AK136" s="32" t="str">
        <f t="shared" si="12"/>
        <v/>
      </c>
      <c r="AL136" s="31" t="str">
        <f t="shared" si="34"/>
        <v/>
      </c>
      <c r="AM136" s="31" t="str">
        <f t="shared" si="35"/>
        <v/>
      </c>
      <c r="AN136" s="12"/>
      <c r="AO136" s="13"/>
      <c r="AP136" s="12"/>
      <c r="AQ136" s="13"/>
      <c r="AR136" s="12"/>
      <c r="AS136" s="13"/>
      <c r="AT136" s="14"/>
      <c r="AU136" s="13"/>
    </row>
    <row r="137" spans="1:47" ht="31.5" customHeight="1">
      <c r="A137" s="2">
        <v>133</v>
      </c>
      <c r="B137" s="26">
        <v>25031068</v>
      </c>
      <c r="C137" s="25"/>
      <c r="D137" s="3">
        <v>45549</v>
      </c>
      <c r="E137" s="2"/>
      <c r="F137" s="4" t="s">
        <v>71</v>
      </c>
      <c r="G137" s="4"/>
      <c r="H137" s="4">
        <v>0</v>
      </c>
      <c r="I137" s="4">
        <v>0</v>
      </c>
      <c r="J137" s="4">
        <v>1</v>
      </c>
      <c r="K137" s="4">
        <v>0</v>
      </c>
      <c r="L137" s="4">
        <v>0</v>
      </c>
      <c r="M137" s="4">
        <v>1</v>
      </c>
      <c r="N137" s="37" t="s">
        <v>107</v>
      </c>
      <c r="O137" s="2"/>
      <c r="P137" s="2" t="s">
        <v>110</v>
      </c>
      <c r="Q137" s="3"/>
      <c r="R137" s="2"/>
      <c r="S137" s="15" t="str">
        <f>IF(AC137="D",設定用!$E$4,
IF(AC137=" ","",
IF(RIGHT(AF137,2)="EH",設定用!$E$1,
IF(RIGHT(AF137,2)="EI",設定用!$E$2,
IF(LEFT(AF137,2)="AF",設定用!$E$4,
IF(LEFT(AF137,2)="AG",設定用!$E$5,
IF(LEFT(AF137,2)="BF",設定用!$E$4,
IF(LEFT(AF137,2)="BG",設定用!$E$5,
IF(LEFT(AF137,2)="CF",設定用!$E$3,
IF(LEFT(AF137,2)="CG",設定用!$E$4,設定用!$E$6))))))))))</f>
        <v>No Match</v>
      </c>
      <c r="T137" s="7">
        <f t="shared" si="3"/>
        <v>46308</v>
      </c>
      <c r="U137" s="27" t="str">
        <f t="shared" si="4"/>
        <v>-</v>
      </c>
      <c r="V137" s="3"/>
      <c r="W137" s="3"/>
      <c r="X137" s="8" t="str">
        <f t="shared" si="37"/>
        <v/>
      </c>
      <c r="Y137" s="3"/>
      <c r="Z137" s="4"/>
      <c r="AA137" s="2"/>
      <c r="AB137" s="4"/>
      <c r="AC137" s="2" t="str">
        <f t="shared" si="5"/>
        <v>C</v>
      </c>
      <c r="AD137" s="2" t="str">
        <f t="shared" si="6"/>
        <v xml:space="preserve"> </v>
      </c>
      <c r="AE137" s="5" t="str">
        <f t="shared" si="7"/>
        <v xml:space="preserve"> </v>
      </c>
      <c r="AF137" s="5" t="str">
        <f t="shared" si="8"/>
        <v xml:space="preserve">C  </v>
      </c>
      <c r="AG137" s="30">
        <f t="shared" si="38"/>
        <v>45549</v>
      </c>
      <c r="AH137" s="5" t="str">
        <f t="shared" si="10"/>
        <v/>
      </c>
      <c r="AI137" s="30" t="str">
        <f t="shared" si="11"/>
        <v/>
      </c>
      <c r="AJ137" s="31" t="str">
        <f t="shared" si="33"/>
        <v/>
      </c>
      <c r="AK137" s="32" t="str">
        <f t="shared" si="12"/>
        <v/>
      </c>
      <c r="AL137" s="31" t="str">
        <f t="shared" si="34"/>
        <v/>
      </c>
      <c r="AM137" s="31" t="str">
        <f t="shared" si="35"/>
        <v/>
      </c>
      <c r="AN137" s="12"/>
      <c r="AO137" s="13"/>
      <c r="AP137" s="12"/>
      <c r="AQ137" s="13"/>
      <c r="AR137" s="12"/>
      <c r="AS137" s="13"/>
      <c r="AT137" s="14"/>
      <c r="AU137" s="13"/>
    </row>
    <row r="138" spans="1:47" ht="31.5" customHeight="1">
      <c r="A138" s="2">
        <v>134</v>
      </c>
      <c r="B138" s="26">
        <v>25060299</v>
      </c>
      <c r="C138" s="25"/>
      <c r="D138" s="3">
        <v>45551</v>
      </c>
      <c r="E138" s="2"/>
      <c r="F138" s="4" t="s">
        <v>71</v>
      </c>
      <c r="G138" s="4" t="s">
        <v>83</v>
      </c>
      <c r="H138" s="4">
        <v>0</v>
      </c>
      <c r="I138" s="4">
        <v>0</v>
      </c>
      <c r="J138" s="4">
        <v>0</v>
      </c>
      <c r="K138" s="4">
        <v>0</v>
      </c>
      <c r="L138" s="4">
        <v>1</v>
      </c>
      <c r="M138" s="4">
        <v>1</v>
      </c>
      <c r="N138" s="36" t="s">
        <v>105</v>
      </c>
      <c r="O138" s="2"/>
      <c r="P138" s="2" t="s">
        <v>110</v>
      </c>
      <c r="Q138" s="3"/>
      <c r="R138" s="2"/>
      <c r="S138" s="15" t="str">
        <f>IF(AC138="D",設定用!$E$4,
IF(AC138=" ","",
IF(RIGHT(AF138,2)="EH",設定用!$E$1,
IF(RIGHT(AF138,2)="EI",設定用!$E$2,
IF(LEFT(AF138,2)="AF",設定用!$E$4,
IF(LEFT(AF138,2)="AG",設定用!$E$5,
IF(LEFT(AF138,2)="BF",設定用!$E$4,
IF(LEFT(AF138,2)="BG",設定用!$E$5,
IF(LEFT(AF138,2)="CF",設定用!$E$3,
IF(LEFT(AF138,2)="CG",設定用!$E$4,設定用!$E$6))))))))))</f>
        <v>No Match</v>
      </c>
      <c r="T138" s="7">
        <f t="shared" si="3"/>
        <v>46310</v>
      </c>
      <c r="U138" s="27" t="str">
        <f t="shared" si="4"/>
        <v>-</v>
      </c>
      <c r="V138" s="3"/>
      <c r="W138" s="3"/>
      <c r="X138" s="8" t="str">
        <f t="shared" si="37"/>
        <v/>
      </c>
      <c r="Y138" s="3"/>
      <c r="Z138" s="4"/>
      <c r="AA138" s="2"/>
      <c r="AB138" s="4"/>
      <c r="AC138" s="2" t="str">
        <f t="shared" si="5"/>
        <v>C</v>
      </c>
      <c r="AD138" s="2" t="str">
        <f t="shared" si="6"/>
        <v xml:space="preserve"> </v>
      </c>
      <c r="AE138" s="5" t="str">
        <f t="shared" si="7"/>
        <v xml:space="preserve"> </v>
      </c>
      <c r="AF138" s="5" t="str">
        <f t="shared" si="8"/>
        <v xml:space="preserve">C  </v>
      </c>
      <c r="AG138" s="30">
        <f t="shared" si="38"/>
        <v>45551</v>
      </c>
      <c r="AH138" s="5" t="str">
        <f t="shared" si="10"/>
        <v/>
      </c>
      <c r="AI138" s="30" t="str">
        <f t="shared" si="11"/>
        <v/>
      </c>
      <c r="AJ138" s="31" t="str">
        <f t="shared" si="33"/>
        <v/>
      </c>
      <c r="AK138" s="32" t="str">
        <f t="shared" si="12"/>
        <v/>
      </c>
      <c r="AL138" s="31" t="str">
        <f t="shared" si="34"/>
        <v/>
      </c>
      <c r="AM138" s="31" t="str">
        <f t="shared" si="35"/>
        <v/>
      </c>
      <c r="AN138" s="12"/>
      <c r="AO138" s="13"/>
      <c r="AP138" s="12"/>
      <c r="AQ138" s="13"/>
      <c r="AR138" s="12"/>
      <c r="AS138" s="13"/>
      <c r="AT138" s="14"/>
      <c r="AU138" s="13"/>
    </row>
    <row r="139" spans="1:47" ht="31.5" customHeight="1">
      <c r="A139" s="2">
        <v>135</v>
      </c>
      <c r="B139" s="26">
        <v>25035689</v>
      </c>
      <c r="C139" s="25"/>
      <c r="D139" s="3">
        <v>45555</v>
      </c>
      <c r="E139" s="2"/>
      <c r="F139" s="4" t="s">
        <v>71</v>
      </c>
      <c r="G139" s="4" t="s">
        <v>90</v>
      </c>
      <c r="H139" s="4">
        <v>0</v>
      </c>
      <c r="I139" s="4">
        <v>0</v>
      </c>
      <c r="J139" s="4">
        <v>1</v>
      </c>
      <c r="K139" s="4">
        <v>0</v>
      </c>
      <c r="L139" s="4">
        <v>1</v>
      </c>
      <c r="M139" s="4">
        <v>2</v>
      </c>
      <c r="N139" s="36" t="s">
        <v>105</v>
      </c>
      <c r="O139" s="2"/>
      <c r="P139" s="2" t="s">
        <v>110</v>
      </c>
      <c r="Q139" s="3"/>
      <c r="R139" s="2"/>
      <c r="S139" s="15" t="str">
        <f>IF(AC139="D",設定用!$E$4,
IF(AC139=" ","",
IF(RIGHT(AF139,2)="EH",設定用!$E$1,
IF(RIGHT(AF139,2)="EI",設定用!$E$2,
IF(LEFT(AF139,2)="AF",設定用!$E$4,
IF(LEFT(AF139,2)="AG",設定用!$E$5,
IF(LEFT(AF139,2)="BF",設定用!$E$4,
IF(LEFT(AF139,2)="BG",設定用!$E$5,
IF(LEFT(AF139,2)="CF",設定用!$E$3,
IF(LEFT(AF139,2)="CG",設定用!$E$4,設定用!$E$6))))))))))</f>
        <v>No Match</v>
      </c>
      <c r="T139" s="7">
        <f t="shared" si="3"/>
        <v>46314</v>
      </c>
      <c r="U139" s="27" t="str">
        <f t="shared" si="4"/>
        <v>-</v>
      </c>
      <c r="V139" s="3"/>
      <c r="W139" s="3"/>
      <c r="X139" s="8" t="str">
        <f t="shared" si="37"/>
        <v/>
      </c>
      <c r="Y139" s="3"/>
      <c r="Z139" s="4"/>
      <c r="AA139" s="2"/>
      <c r="AB139" s="4"/>
      <c r="AC139" s="2" t="str">
        <f t="shared" si="5"/>
        <v>C</v>
      </c>
      <c r="AD139" s="2" t="str">
        <f t="shared" si="6"/>
        <v xml:space="preserve"> </v>
      </c>
      <c r="AE139" s="5" t="str">
        <f t="shared" si="7"/>
        <v xml:space="preserve"> </v>
      </c>
      <c r="AF139" s="5" t="str">
        <f t="shared" si="8"/>
        <v xml:space="preserve">C  </v>
      </c>
      <c r="AG139" s="30">
        <f t="shared" si="38"/>
        <v>45555</v>
      </c>
      <c r="AH139" s="5" t="str">
        <f t="shared" si="10"/>
        <v/>
      </c>
      <c r="AI139" s="30" t="str">
        <f t="shared" si="11"/>
        <v/>
      </c>
      <c r="AJ139" s="31" t="str">
        <f t="shared" si="33"/>
        <v/>
      </c>
      <c r="AK139" s="32" t="str">
        <f t="shared" si="12"/>
        <v/>
      </c>
      <c r="AL139" s="31" t="str">
        <f t="shared" si="34"/>
        <v/>
      </c>
      <c r="AM139" s="31" t="str">
        <f t="shared" si="35"/>
        <v/>
      </c>
      <c r="AN139" s="12"/>
      <c r="AO139" s="13"/>
      <c r="AP139" s="12"/>
      <c r="AQ139" s="13"/>
      <c r="AR139" s="12"/>
      <c r="AS139" s="13"/>
      <c r="AT139" s="14"/>
      <c r="AU139" s="13"/>
    </row>
    <row r="140" spans="1:47" ht="31.5" customHeight="1">
      <c r="A140" s="2">
        <v>136</v>
      </c>
      <c r="B140" s="26">
        <v>25035945</v>
      </c>
      <c r="C140" s="25"/>
      <c r="D140" s="3">
        <v>45556</v>
      </c>
      <c r="E140" s="2"/>
      <c r="F140" s="4" t="s">
        <v>71</v>
      </c>
      <c r="G140" s="4" t="s">
        <v>83</v>
      </c>
      <c r="H140" s="4">
        <v>0</v>
      </c>
      <c r="I140" s="4">
        <v>0</v>
      </c>
      <c r="J140" s="4">
        <v>0</v>
      </c>
      <c r="K140" s="4">
        <v>0</v>
      </c>
      <c r="L140" s="4">
        <v>1</v>
      </c>
      <c r="M140" s="4">
        <v>1</v>
      </c>
      <c r="N140" s="36" t="s">
        <v>105</v>
      </c>
      <c r="O140" s="2"/>
      <c r="P140" s="2" t="s">
        <v>110</v>
      </c>
      <c r="Q140" s="3"/>
      <c r="R140" s="2"/>
      <c r="S140" s="15" t="str">
        <f>IF(AC140="D",設定用!$E$4,
IF(AC140=" ","",
IF(RIGHT(AF140,2)="EH",設定用!$E$1,
IF(RIGHT(AF140,2)="EI",設定用!$E$2,
IF(LEFT(AF140,2)="AF",設定用!$E$4,
IF(LEFT(AF140,2)="AG",設定用!$E$5,
IF(LEFT(AF140,2)="BF",設定用!$E$4,
IF(LEFT(AF140,2)="BG",設定用!$E$5,
IF(LEFT(AF140,2)="CF",設定用!$E$3,
IF(LEFT(AF140,2)="CG",設定用!$E$4,設定用!$E$6))))))))))</f>
        <v>No Match</v>
      </c>
      <c r="T140" s="7">
        <f t="shared" si="3"/>
        <v>46315</v>
      </c>
      <c r="U140" s="27" t="str">
        <f t="shared" si="4"/>
        <v>-</v>
      </c>
      <c r="V140" s="3"/>
      <c r="W140" s="3"/>
      <c r="X140" s="8" t="str">
        <f t="shared" si="37"/>
        <v/>
      </c>
      <c r="Y140" s="3"/>
      <c r="Z140" s="4"/>
      <c r="AA140" s="2"/>
      <c r="AB140" s="4"/>
      <c r="AC140" s="2" t="str">
        <f t="shared" si="5"/>
        <v>C</v>
      </c>
      <c r="AD140" s="2" t="str">
        <f t="shared" si="6"/>
        <v xml:space="preserve"> </v>
      </c>
      <c r="AE140" s="5" t="str">
        <f t="shared" si="7"/>
        <v xml:space="preserve"> </v>
      </c>
      <c r="AF140" s="5" t="str">
        <f t="shared" si="8"/>
        <v xml:space="preserve">C  </v>
      </c>
      <c r="AG140" s="30">
        <f t="shared" si="38"/>
        <v>45556</v>
      </c>
      <c r="AH140" s="5" t="str">
        <f t="shared" si="10"/>
        <v/>
      </c>
      <c r="AI140" s="30" t="str">
        <f t="shared" si="11"/>
        <v/>
      </c>
      <c r="AJ140" s="31" t="str">
        <f t="shared" si="33"/>
        <v/>
      </c>
      <c r="AK140" s="32" t="str">
        <f t="shared" si="12"/>
        <v/>
      </c>
      <c r="AL140" s="31" t="str">
        <f t="shared" si="34"/>
        <v/>
      </c>
      <c r="AM140" s="31" t="str">
        <f t="shared" si="35"/>
        <v/>
      </c>
      <c r="AN140" s="12"/>
      <c r="AO140" s="13"/>
      <c r="AP140" s="12"/>
      <c r="AQ140" s="13"/>
      <c r="AR140" s="12"/>
      <c r="AS140" s="13"/>
      <c r="AT140" s="14"/>
      <c r="AU140" s="13"/>
    </row>
    <row r="141" spans="1:47" ht="31.5" customHeight="1">
      <c r="A141" s="2">
        <v>137</v>
      </c>
      <c r="B141" s="26">
        <v>25044947</v>
      </c>
      <c r="C141" s="25"/>
      <c r="D141" s="3">
        <v>45556</v>
      </c>
      <c r="E141" s="2"/>
      <c r="F141" s="4" t="s">
        <v>71</v>
      </c>
      <c r="G141" s="4"/>
      <c r="H141" s="4">
        <v>0</v>
      </c>
      <c r="I141" s="4">
        <v>0</v>
      </c>
      <c r="J141" s="4">
        <v>1</v>
      </c>
      <c r="K141" s="4">
        <v>2</v>
      </c>
      <c r="L141" s="4">
        <v>0</v>
      </c>
      <c r="M141" s="4">
        <v>3</v>
      </c>
      <c r="N141" s="37" t="s">
        <v>107</v>
      </c>
      <c r="O141" s="2"/>
      <c r="P141" s="2" t="s">
        <v>109</v>
      </c>
      <c r="Q141" s="3"/>
      <c r="R141" s="2"/>
      <c r="S141" s="15" t="str">
        <f>IF(AC141="D",設定用!$E$4,
IF(AC141=" ","",
IF(RIGHT(AF141,2)="EH",設定用!$E$1,
IF(RIGHT(AF141,2)="EI",設定用!$E$2,
IF(LEFT(AF141,2)="AF",設定用!$E$4,
IF(LEFT(AF141,2)="AG",設定用!$E$5,
IF(LEFT(AF141,2)="BF",設定用!$E$4,
IF(LEFT(AF141,2)="BG",設定用!$E$5,
IF(LEFT(AF141,2)="CF",設定用!$E$3,
IF(LEFT(AF141,2)="CG",設定用!$E$4,設定用!$E$6))))))))))</f>
        <v>No Match</v>
      </c>
      <c r="T141" s="7">
        <f t="shared" si="3"/>
        <v>46315</v>
      </c>
      <c r="U141" s="27" t="str">
        <f t="shared" si="4"/>
        <v>-</v>
      </c>
      <c r="V141" s="3"/>
      <c r="W141" s="3"/>
      <c r="X141" s="8" t="str">
        <f t="shared" si="37"/>
        <v/>
      </c>
      <c r="Y141" s="3"/>
      <c r="Z141" s="4"/>
      <c r="AA141" s="2"/>
      <c r="AB141" s="4"/>
      <c r="AC141" s="2" t="str">
        <f t="shared" si="5"/>
        <v>C</v>
      </c>
      <c r="AD141" s="2" t="str">
        <f t="shared" si="6"/>
        <v xml:space="preserve"> </v>
      </c>
      <c r="AE141" s="5" t="str">
        <f t="shared" si="7"/>
        <v xml:space="preserve"> </v>
      </c>
      <c r="AF141" s="5" t="str">
        <f t="shared" si="8"/>
        <v xml:space="preserve">C  </v>
      </c>
      <c r="AG141" s="30">
        <f t="shared" si="38"/>
        <v>45556</v>
      </c>
      <c r="AH141" s="5" t="str">
        <f t="shared" si="10"/>
        <v/>
      </c>
      <c r="AI141" s="30" t="str">
        <f t="shared" si="11"/>
        <v/>
      </c>
      <c r="AJ141" s="31" t="str">
        <f t="shared" si="33"/>
        <v/>
      </c>
      <c r="AK141" s="32" t="str">
        <f t="shared" si="12"/>
        <v/>
      </c>
      <c r="AL141" s="31" t="str">
        <f t="shared" si="34"/>
        <v/>
      </c>
      <c r="AM141" s="31" t="str">
        <f t="shared" si="35"/>
        <v/>
      </c>
      <c r="AN141" s="12"/>
      <c r="AO141" s="13"/>
      <c r="AP141" s="12"/>
      <c r="AQ141" s="13"/>
      <c r="AR141" s="12"/>
      <c r="AS141" s="13"/>
      <c r="AT141" s="14"/>
      <c r="AU141" s="13"/>
    </row>
    <row r="142" spans="1:47" ht="31.5" customHeight="1">
      <c r="A142" s="2">
        <v>138</v>
      </c>
      <c r="B142" s="26">
        <v>25038990</v>
      </c>
      <c r="C142" s="25"/>
      <c r="D142" s="3">
        <v>45561</v>
      </c>
      <c r="E142" s="2"/>
      <c r="F142" s="4" t="s">
        <v>71</v>
      </c>
      <c r="G142" s="4"/>
      <c r="H142" s="4">
        <v>0</v>
      </c>
      <c r="I142" s="4">
        <v>0</v>
      </c>
      <c r="J142" s="4">
        <v>0</v>
      </c>
      <c r="K142" s="4">
        <v>0</v>
      </c>
      <c r="L142" s="4">
        <v>1</v>
      </c>
      <c r="M142" s="4">
        <v>1</v>
      </c>
      <c r="N142" s="36" t="s">
        <v>105</v>
      </c>
      <c r="O142" s="2"/>
      <c r="P142" s="2" t="s">
        <v>110</v>
      </c>
      <c r="Q142" s="3"/>
      <c r="R142" s="2"/>
      <c r="S142" s="15" t="str">
        <f>IF(AC142="D",設定用!$E$4,
IF(AC142=" ","",
IF(RIGHT(AF142,2)="EH",設定用!$E$1,
IF(RIGHT(AF142,2)="EI",設定用!$E$2,
IF(LEFT(AF142,2)="AF",設定用!$E$4,
IF(LEFT(AF142,2)="AG",設定用!$E$5,
IF(LEFT(AF142,2)="BF",設定用!$E$4,
IF(LEFT(AF142,2)="BG",設定用!$E$5,
IF(LEFT(AF142,2)="CF",設定用!$E$3,
IF(LEFT(AF142,2)="CG",設定用!$E$4,設定用!$E$6))))))))))</f>
        <v>No Match</v>
      </c>
      <c r="T142" s="7">
        <f t="shared" si="3"/>
        <v>46320</v>
      </c>
      <c r="U142" s="27" t="str">
        <f t="shared" si="4"/>
        <v>-</v>
      </c>
      <c r="V142" s="3"/>
      <c r="W142" s="3"/>
      <c r="X142" s="8" t="str">
        <f t="shared" si="37"/>
        <v/>
      </c>
      <c r="Y142" s="3"/>
      <c r="Z142" s="4"/>
      <c r="AA142" s="2"/>
      <c r="AB142" s="4"/>
      <c r="AC142" s="2" t="str">
        <f t="shared" si="5"/>
        <v>C</v>
      </c>
      <c r="AD142" s="2" t="str">
        <f t="shared" si="6"/>
        <v xml:space="preserve"> </v>
      </c>
      <c r="AE142" s="5" t="str">
        <f t="shared" si="7"/>
        <v xml:space="preserve"> </v>
      </c>
      <c r="AF142" s="5" t="str">
        <f t="shared" si="8"/>
        <v xml:space="preserve">C  </v>
      </c>
      <c r="AG142" s="30">
        <f t="shared" si="38"/>
        <v>45561</v>
      </c>
      <c r="AH142" s="5" t="str">
        <f t="shared" si="10"/>
        <v/>
      </c>
      <c r="AI142" s="30" t="str">
        <f t="shared" si="11"/>
        <v/>
      </c>
      <c r="AJ142" s="31" t="str">
        <f t="shared" si="33"/>
        <v/>
      </c>
      <c r="AK142" s="32" t="str">
        <f t="shared" si="12"/>
        <v/>
      </c>
      <c r="AL142" s="31" t="str">
        <f t="shared" si="34"/>
        <v/>
      </c>
      <c r="AM142" s="31" t="str">
        <f t="shared" si="35"/>
        <v/>
      </c>
      <c r="AN142" s="12"/>
      <c r="AO142" s="13"/>
      <c r="AP142" s="12"/>
      <c r="AQ142" s="13"/>
      <c r="AR142" s="12"/>
      <c r="AS142" s="13"/>
      <c r="AT142" s="14"/>
      <c r="AU142" s="13"/>
    </row>
    <row r="143" spans="1:47" ht="31.5" customHeight="1">
      <c r="A143" s="2">
        <v>139</v>
      </c>
      <c r="B143" s="26">
        <v>25050664</v>
      </c>
      <c r="C143" s="25"/>
      <c r="D143" s="3">
        <v>45575</v>
      </c>
      <c r="E143" s="2"/>
      <c r="F143" s="4" t="s">
        <v>71</v>
      </c>
      <c r="G143" s="4" t="s">
        <v>100</v>
      </c>
      <c r="H143" s="4">
        <v>0</v>
      </c>
      <c r="I143" s="4">
        <v>0</v>
      </c>
      <c r="J143" s="4">
        <v>0</v>
      </c>
      <c r="K143" s="4">
        <v>0</v>
      </c>
      <c r="L143" s="4">
        <v>1</v>
      </c>
      <c r="M143" s="4">
        <v>1</v>
      </c>
      <c r="N143" s="36" t="s">
        <v>105</v>
      </c>
      <c r="O143" s="2"/>
      <c r="P143" s="2" t="s">
        <v>110</v>
      </c>
      <c r="Q143" s="3"/>
      <c r="R143" s="2"/>
      <c r="S143" s="15" t="str">
        <f>IF(AC143="D",設定用!$E$4,
IF(AC143=" ","",
IF(RIGHT(AF143,2)="EH",設定用!$E$1,
IF(RIGHT(AF143,2)="EI",設定用!$E$2,
IF(LEFT(AF143,2)="AF",設定用!$E$4,
IF(LEFT(AF143,2)="AG",設定用!$E$5,
IF(LEFT(AF143,2)="BF",設定用!$E$4,
IF(LEFT(AF143,2)="BG",設定用!$E$5,
IF(LEFT(AF143,2)="CF",設定用!$E$3,
IF(LEFT(AF143,2)="CG",設定用!$E$4,設定用!$E$6))))))))))</f>
        <v>No Match</v>
      </c>
      <c r="T143" s="7">
        <f t="shared" si="3"/>
        <v>46335</v>
      </c>
      <c r="U143" s="27" t="str">
        <f t="shared" si="4"/>
        <v>-</v>
      </c>
      <c r="V143" s="3"/>
      <c r="W143" s="3"/>
      <c r="X143" s="8" t="str">
        <f t="shared" si="37"/>
        <v/>
      </c>
      <c r="Y143" s="3"/>
      <c r="Z143" s="4"/>
      <c r="AA143" s="2"/>
      <c r="AB143" s="4"/>
      <c r="AC143" s="2" t="str">
        <f t="shared" si="5"/>
        <v>C</v>
      </c>
      <c r="AD143" s="2" t="str">
        <f t="shared" si="6"/>
        <v xml:space="preserve"> </v>
      </c>
      <c r="AE143" s="5" t="str">
        <f t="shared" si="7"/>
        <v xml:space="preserve"> </v>
      </c>
      <c r="AF143" s="5" t="str">
        <f t="shared" si="8"/>
        <v xml:space="preserve">C  </v>
      </c>
      <c r="AG143" s="30">
        <f t="shared" si="38"/>
        <v>45575</v>
      </c>
      <c r="AH143" s="5" t="str">
        <f t="shared" si="10"/>
        <v/>
      </c>
      <c r="AI143" s="30" t="str">
        <f t="shared" si="11"/>
        <v/>
      </c>
      <c r="AJ143" s="31" t="str">
        <f t="shared" si="33"/>
        <v/>
      </c>
      <c r="AK143" s="32" t="str">
        <f t="shared" si="12"/>
        <v/>
      </c>
      <c r="AL143" s="31" t="str">
        <f t="shared" si="34"/>
        <v/>
      </c>
      <c r="AM143" s="31" t="str">
        <f t="shared" si="35"/>
        <v/>
      </c>
      <c r="AN143" s="12"/>
      <c r="AO143" s="13"/>
      <c r="AP143" s="12"/>
      <c r="AQ143" s="13"/>
      <c r="AR143" s="12"/>
      <c r="AS143" s="13"/>
      <c r="AT143" s="14"/>
      <c r="AU143" s="13"/>
    </row>
    <row r="144" spans="1:47" ht="31.5" customHeight="1">
      <c r="A144" s="2">
        <v>140</v>
      </c>
      <c r="B144" s="26">
        <v>25051084</v>
      </c>
      <c r="C144" s="25"/>
      <c r="D144" s="3">
        <v>45578</v>
      </c>
      <c r="E144" s="2"/>
      <c r="F144" s="4" t="s">
        <v>71</v>
      </c>
      <c r="G144" s="4"/>
      <c r="H144" s="4">
        <v>0</v>
      </c>
      <c r="I144" s="4">
        <v>0</v>
      </c>
      <c r="J144" s="4">
        <v>0</v>
      </c>
      <c r="K144" s="4">
        <v>0</v>
      </c>
      <c r="L144" s="4">
        <v>1</v>
      </c>
      <c r="M144" s="4">
        <v>1</v>
      </c>
      <c r="N144" s="36" t="s">
        <v>105</v>
      </c>
      <c r="O144" s="2"/>
      <c r="P144" s="2" t="s">
        <v>110</v>
      </c>
      <c r="Q144" s="3"/>
      <c r="R144" s="2"/>
      <c r="S144" s="15" t="str">
        <f>IF(AC144="D",設定用!$E$4,
IF(AC144=" ","",
IF(RIGHT(AF144,2)="EH",設定用!$E$1,
IF(RIGHT(AF144,2)="EI",設定用!$E$2,
IF(LEFT(AF144,2)="AF",設定用!$E$4,
IF(LEFT(AF144,2)="AG",設定用!$E$5,
IF(LEFT(AF144,2)="BF",設定用!$E$4,
IF(LEFT(AF144,2)="BG",設定用!$E$5,
IF(LEFT(AF144,2)="CF",設定用!$E$3,
IF(LEFT(AF144,2)="CG",設定用!$E$4,設定用!$E$6))))))))))</f>
        <v>No Match</v>
      </c>
      <c r="T144" s="7">
        <f t="shared" si="3"/>
        <v>46338</v>
      </c>
      <c r="U144" s="27" t="str">
        <f t="shared" si="4"/>
        <v>-</v>
      </c>
      <c r="V144" s="3"/>
      <c r="W144" s="3"/>
      <c r="X144" s="8" t="str">
        <f t="shared" si="37"/>
        <v/>
      </c>
      <c r="Y144" s="3"/>
      <c r="Z144" s="4"/>
      <c r="AA144" s="2"/>
      <c r="AB144" s="4"/>
      <c r="AC144" s="2" t="str">
        <f t="shared" si="5"/>
        <v>C</v>
      </c>
      <c r="AD144" s="2" t="str">
        <f t="shared" si="6"/>
        <v xml:space="preserve"> </v>
      </c>
      <c r="AE144" s="5" t="str">
        <f t="shared" si="7"/>
        <v xml:space="preserve"> </v>
      </c>
      <c r="AF144" s="5" t="str">
        <f t="shared" si="8"/>
        <v xml:space="preserve">C  </v>
      </c>
      <c r="AG144" s="30">
        <f t="shared" si="38"/>
        <v>45578</v>
      </c>
      <c r="AH144" s="5" t="str">
        <f t="shared" si="10"/>
        <v/>
      </c>
      <c r="AI144" s="30" t="str">
        <f t="shared" si="11"/>
        <v/>
      </c>
      <c r="AJ144" s="31" t="str">
        <f t="shared" si="33"/>
        <v/>
      </c>
      <c r="AK144" s="32" t="str">
        <f t="shared" si="12"/>
        <v/>
      </c>
      <c r="AL144" s="31" t="str">
        <f t="shared" si="34"/>
        <v/>
      </c>
      <c r="AM144" s="31" t="str">
        <f t="shared" si="35"/>
        <v/>
      </c>
      <c r="AN144" s="12"/>
      <c r="AO144" s="13"/>
      <c r="AP144" s="12"/>
      <c r="AQ144" s="13"/>
      <c r="AR144" s="12"/>
      <c r="AS144" s="13"/>
      <c r="AT144" s="14"/>
      <c r="AU144" s="13"/>
    </row>
    <row r="145" spans="1:47" ht="31.5" customHeight="1">
      <c r="A145" s="2">
        <v>141</v>
      </c>
      <c r="B145" s="26">
        <v>25056586</v>
      </c>
      <c r="C145" s="25"/>
      <c r="D145" s="3">
        <v>45586</v>
      </c>
      <c r="E145" s="2"/>
      <c r="F145" s="4" t="s">
        <v>71</v>
      </c>
      <c r="G145" s="4"/>
      <c r="H145" s="4">
        <v>0</v>
      </c>
      <c r="I145" s="4">
        <v>0</v>
      </c>
      <c r="J145" s="4">
        <v>0</v>
      </c>
      <c r="K145" s="4">
        <v>0</v>
      </c>
      <c r="L145" s="4">
        <v>1</v>
      </c>
      <c r="M145" s="4">
        <v>1</v>
      </c>
      <c r="N145" s="36" t="s">
        <v>105</v>
      </c>
      <c r="O145" s="2"/>
      <c r="P145" s="2" t="s">
        <v>110</v>
      </c>
      <c r="Q145" s="3"/>
      <c r="R145" s="2"/>
      <c r="S145" s="15" t="str">
        <f>IF(AC145="D",設定用!$E$4,
IF(AC145=" ","",
IF(RIGHT(AF145,2)="EH",設定用!$E$1,
IF(RIGHT(AF145,2)="EI",設定用!$E$2,
IF(LEFT(AF145,2)="AF",設定用!$E$4,
IF(LEFT(AF145,2)="AG",設定用!$E$5,
IF(LEFT(AF145,2)="BF",設定用!$E$4,
IF(LEFT(AF145,2)="BG",設定用!$E$5,
IF(LEFT(AF145,2)="CF",設定用!$E$3,
IF(LEFT(AF145,2)="CG",設定用!$E$4,設定用!$E$6))))))))))</f>
        <v>No Match</v>
      </c>
      <c r="T145" s="7">
        <f t="shared" si="3"/>
        <v>46346</v>
      </c>
      <c r="U145" s="27" t="str">
        <f t="shared" si="4"/>
        <v>-</v>
      </c>
      <c r="V145" s="3"/>
      <c r="W145" s="3"/>
      <c r="X145" s="8" t="str">
        <f t="shared" si="37"/>
        <v/>
      </c>
      <c r="Y145" s="3"/>
      <c r="Z145" s="4"/>
      <c r="AA145" s="2"/>
      <c r="AB145" s="4"/>
      <c r="AC145" s="2" t="str">
        <f t="shared" si="5"/>
        <v>C</v>
      </c>
      <c r="AD145" s="2" t="str">
        <f t="shared" si="6"/>
        <v xml:space="preserve"> </v>
      </c>
      <c r="AE145" s="5" t="str">
        <f t="shared" si="7"/>
        <v xml:space="preserve"> </v>
      </c>
      <c r="AF145" s="5" t="str">
        <f t="shared" si="8"/>
        <v xml:space="preserve">C  </v>
      </c>
      <c r="AG145" s="30">
        <f t="shared" si="38"/>
        <v>45586</v>
      </c>
      <c r="AH145" s="5" t="str">
        <f t="shared" si="10"/>
        <v/>
      </c>
      <c r="AI145" s="30" t="str">
        <f t="shared" si="11"/>
        <v/>
      </c>
      <c r="AJ145" s="31" t="str">
        <f t="shared" si="33"/>
        <v/>
      </c>
      <c r="AK145" s="32" t="str">
        <f t="shared" si="12"/>
        <v/>
      </c>
      <c r="AL145" s="31" t="str">
        <f t="shared" si="34"/>
        <v/>
      </c>
      <c r="AM145" s="31" t="str">
        <f t="shared" si="35"/>
        <v/>
      </c>
      <c r="AN145" s="12"/>
      <c r="AO145" s="13"/>
      <c r="AP145" s="12"/>
      <c r="AQ145" s="13"/>
      <c r="AR145" s="12"/>
      <c r="AS145" s="13"/>
      <c r="AT145" s="14"/>
      <c r="AU145" s="13"/>
    </row>
    <row r="146" spans="1:47" ht="31.5" customHeight="1">
      <c r="A146" s="2">
        <v>142</v>
      </c>
      <c r="B146" s="26">
        <v>25096790</v>
      </c>
      <c r="C146" s="25"/>
      <c r="D146" s="3">
        <v>45588</v>
      </c>
      <c r="E146" s="2"/>
      <c r="F146" s="4" t="s">
        <v>71</v>
      </c>
      <c r="G146" s="4" t="s">
        <v>80</v>
      </c>
      <c r="H146" s="4">
        <v>0</v>
      </c>
      <c r="I146" s="4">
        <v>0</v>
      </c>
      <c r="J146" s="4">
        <v>0</v>
      </c>
      <c r="K146" s="4">
        <v>0</v>
      </c>
      <c r="L146" s="4">
        <v>1</v>
      </c>
      <c r="M146" s="4">
        <v>1</v>
      </c>
      <c r="N146" s="36" t="s">
        <v>105</v>
      </c>
      <c r="O146" s="2"/>
      <c r="P146" s="2" t="s">
        <v>110</v>
      </c>
      <c r="Q146" s="3"/>
      <c r="R146" s="2"/>
      <c r="S146" s="15" t="str">
        <f>IF(AC146="D",設定用!$E$4,
IF(AC146=" ","",
IF(RIGHT(AF146,2)="EH",設定用!$E$1,
IF(RIGHT(AF146,2)="EI",設定用!$E$2,
IF(LEFT(AF146,2)="AF",設定用!$E$4,
IF(LEFT(AF146,2)="AG",設定用!$E$5,
IF(LEFT(AF146,2)="BF",設定用!$E$4,
IF(LEFT(AF146,2)="BG",設定用!$E$5,
IF(LEFT(AF146,2)="CF",設定用!$E$3,
IF(LEFT(AF146,2)="CG",設定用!$E$4,設定用!$E$6))))))))))</f>
        <v>No Match</v>
      </c>
      <c r="T146" s="7">
        <f t="shared" si="3"/>
        <v>46348</v>
      </c>
      <c r="U146" s="27" t="str">
        <f t="shared" si="4"/>
        <v>-</v>
      </c>
      <c r="V146" s="3"/>
      <c r="W146" s="3"/>
      <c r="X146" s="8" t="str">
        <f t="shared" si="37"/>
        <v/>
      </c>
      <c r="Y146" s="3"/>
      <c r="Z146" s="4"/>
      <c r="AA146" s="2"/>
      <c r="AB146" s="4"/>
      <c r="AC146" s="2" t="str">
        <f t="shared" si="5"/>
        <v>C</v>
      </c>
      <c r="AD146" s="2" t="str">
        <f t="shared" si="6"/>
        <v xml:space="preserve"> </v>
      </c>
      <c r="AE146" s="5" t="str">
        <f t="shared" si="7"/>
        <v xml:space="preserve"> </v>
      </c>
      <c r="AF146" s="5" t="str">
        <f t="shared" si="8"/>
        <v xml:space="preserve">C  </v>
      </c>
      <c r="AG146" s="30">
        <f t="shared" si="38"/>
        <v>45588</v>
      </c>
      <c r="AH146" s="5" t="str">
        <f t="shared" si="10"/>
        <v/>
      </c>
      <c r="AI146" s="30" t="str">
        <f t="shared" si="11"/>
        <v/>
      </c>
      <c r="AJ146" s="31" t="str">
        <f t="shared" si="33"/>
        <v/>
      </c>
      <c r="AK146" s="32" t="str">
        <f t="shared" si="12"/>
        <v/>
      </c>
      <c r="AL146" s="31" t="str">
        <f t="shared" si="34"/>
        <v/>
      </c>
      <c r="AM146" s="31" t="str">
        <f t="shared" si="35"/>
        <v/>
      </c>
      <c r="AN146" s="12"/>
      <c r="AO146" s="13"/>
      <c r="AP146" s="12"/>
      <c r="AQ146" s="13"/>
      <c r="AR146" s="12"/>
      <c r="AS146" s="13"/>
      <c r="AT146" s="14"/>
      <c r="AU146" s="13"/>
    </row>
    <row r="147" spans="1:47" ht="31.5" customHeight="1">
      <c r="A147" s="2">
        <v>143</v>
      </c>
      <c r="B147" s="26">
        <v>25062105</v>
      </c>
      <c r="C147" s="25"/>
      <c r="D147" s="3">
        <v>45593</v>
      </c>
      <c r="E147" s="2"/>
      <c r="F147" s="4" t="s">
        <v>71</v>
      </c>
      <c r="G147" s="4"/>
      <c r="H147" s="4">
        <v>0</v>
      </c>
      <c r="I147" s="4">
        <v>0</v>
      </c>
      <c r="J147" s="4">
        <v>0</v>
      </c>
      <c r="K147" s="4">
        <v>0</v>
      </c>
      <c r="L147" s="4">
        <v>1</v>
      </c>
      <c r="M147" s="4">
        <v>1</v>
      </c>
      <c r="N147" s="36" t="s">
        <v>105</v>
      </c>
      <c r="O147" s="2"/>
      <c r="P147" s="2" t="s">
        <v>110</v>
      </c>
      <c r="Q147" s="3"/>
      <c r="R147" s="2"/>
      <c r="S147" s="15" t="str">
        <f>IF(AC147="D",設定用!$E$4,
IF(AC147=" ","",
IF(RIGHT(AF147,2)="EH",設定用!$E$1,
IF(RIGHT(AF147,2)="EI",設定用!$E$2,
IF(LEFT(AF147,2)="AF",設定用!$E$4,
IF(LEFT(AF147,2)="AG",設定用!$E$5,
IF(LEFT(AF147,2)="BF",設定用!$E$4,
IF(LEFT(AF147,2)="BG",設定用!$E$5,
IF(LEFT(AF147,2)="CF",設定用!$E$3,
IF(LEFT(AF147,2)="CG",設定用!$E$4,設定用!$E$6))))))))))</f>
        <v>No Match</v>
      </c>
      <c r="T147" s="7">
        <f t="shared" si="3"/>
        <v>46353</v>
      </c>
      <c r="U147" s="27" t="str">
        <f t="shared" si="4"/>
        <v>-</v>
      </c>
      <c r="V147" s="3"/>
      <c r="W147" s="3"/>
      <c r="X147" s="8" t="str">
        <f t="shared" si="37"/>
        <v/>
      </c>
      <c r="Y147" s="3"/>
      <c r="Z147" s="4"/>
      <c r="AA147" s="2"/>
      <c r="AB147" s="4"/>
      <c r="AC147" s="2" t="str">
        <f t="shared" si="5"/>
        <v>C</v>
      </c>
      <c r="AD147" s="2" t="str">
        <f t="shared" si="6"/>
        <v xml:space="preserve"> </v>
      </c>
      <c r="AE147" s="5" t="str">
        <f t="shared" si="7"/>
        <v xml:space="preserve"> </v>
      </c>
      <c r="AF147" s="5" t="str">
        <f t="shared" si="8"/>
        <v xml:space="preserve">C  </v>
      </c>
      <c r="AG147" s="30">
        <f t="shared" si="38"/>
        <v>45593</v>
      </c>
      <c r="AH147" s="5" t="str">
        <f t="shared" si="10"/>
        <v/>
      </c>
      <c r="AI147" s="30" t="str">
        <f t="shared" si="11"/>
        <v/>
      </c>
      <c r="AJ147" s="31" t="str">
        <f t="shared" si="33"/>
        <v/>
      </c>
      <c r="AK147" s="32" t="str">
        <f t="shared" si="12"/>
        <v/>
      </c>
      <c r="AL147" s="31" t="str">
        <f t="shared" si="34"/>
        <v/>
      </c>
      <c r="AM147" s="31" t="str">
        <f t="shared" si="35"/>
        <v/>
      </c>
      <c r="AN147" s="12"/>
      <c r="AO147" s="13"/>
      <c r="AP147" s="12"/>
      <c r="AQ147" s="13"/>
      <c r="AR147" s="12"/>
      <c r="AS147" s="13"/>
      <c r="AT147" s="14"/>
      <c r="AU147" s="13"/>
    </row>
    <row r="148" spans="1:47" ht="31.5" customHeight="1">
      <c r="A148" s="2">
        <v>144</v>
      </c>
      <c r="B148" s="26">
        <v>25066015</v>
      </c>
      <c r="C148" s="25"/>
      <c r="D148" s="3">
        <v>45597</v>
      </c>
      <c r="E148" s="2"/>
      <c r="F148" s="4" t="s">
        <v>71</v>
      </c>
      <c r="G148" s="4"/>
      <c r="H148" s="4">
        <v>0</v>
      </c>
      <c r="I148" s="4">
        <v>0</v>
      </c>
      <c r="J148" s="4">
        <v>0</v>
      </c>
      <c r="K148" s="4">
        <v>0</v>
      </c>
      <c r="L148" s="4">
        <v>1</v>
      </c>
      <c r="M148" s="4">
        <v>1</v>
      </c>
      <c r="N148" s="36" t="s">
        <v>105</v>
      </c>
      <c r="O148" s="2"/>
      <c r="P148" s="2" t="s">
        <v>110</v>
      </c>
      <c r="Q148" s="3"/>
      <c r="R148" s="2"/>
      <c r="S148" s="15" t="str">
        <f>IF(AC148="D",設定用!$E$4,
IF(AC148=" ","",
IF(RIGHT(AF148,2)="EH",設定用!$E$1,
IF(RIGHT(AF148,2)="EI",設定用!$E$2,
IF(LEFT(AF148,2)="AF",設定用!$E$4,
IF(LEFT(AF148,2)="AG",設定用!$E$5,
IF(LEFT(AF148,2)="BF",設定用!$E$4,
IF(LEFT(AF148,2)="BG",設定用!$E$5,
IF(LEFT(AF148,2)="CF",設定用!$E$3,
IF(LEFT(AF148,2)="CG",設定用!$E$4,設定用!$E$6))))))))))</f>
        <v>No Match</v>
      </c>
      <c r="T148" s="7">
        <f t="shared" si="3"/>
        <v>46356</v>
      </c>
      <c r="U148" s="27" t="str">
        <f t="shared" si="4"/>
        <v>-</v>
      </c>
      <c r="V148" s="3"/>
      <c r="W148" s="3"/>
      <c r="X148" s="8" t="str">
        <f t="shared" si="37"/>
        <v/>
      </c>
      <c r="Y148" s="3"/>
      <c r="Z148" s="4"/>
      <c r="AA148" s="2"/>
      <c r="AB148" s="4"/>
      <c r="AC148" s="2" t="str">
        <f t="shared" si="5"/>
        <v>C</v>
      </c>
      <c r="AD148" s="2" t="str">
        <f t="shared" si="6"/>
        <v xml:space="preserve"> </v>
      </c>
      <c r="AE148" s="5" t="str">
        <f t="shared" si="7"/>
        <v xml:space="preserve"> </v>
      </c>
      <c r="AF148" s="5" t="str">
        <f t="shared" si="8"/>
        <v xml:space="preserve">C  </v>
      </c>
      <c r="AG148" s="30">
        <f t="shared" si="38"/>
        <v>45597</v>
      </c>
      <c r="AH148" s="5" t="str">
        <f t="shared" si="10"/>
        <v/>
      </c>
      <c r="AI148" s="30" t="str">
        <f t="shared" si="11"/>
        <v/>
      </c>
      <c r="AJ148" s="31" t="str">
        <f t="shared" si="33"/>
        <v/>
      </c>
      <c r="AK148" s="32" t="str">
        <f t="shared" si="12"/>
        <v/>
      </c>
      <c r="AL148" s="31" t="str">
        <f t="shared" si="34"/>
        <v/>
      </c>
      <c r="AM148" s="31" t="str">
        <f t="shared" si="35"/>
        <v/>
      </c>
      <c r="AN148" s="12"/>
      <c r="AO148" s="13"/>
      <c r="AP148" s="12"/>
      <c r="AQ148" s="13"/>
      <c r="AR148" s="12"/>
      <c r="AS148" s="13"/>
      <c r="AT148" s="14"/>
      <c r="AU148" s="13"/>
    </row>
    <row r="149" spans="1:47" ht="31.5" customHeight="1">
      <c r="A149" s="2">
        <v>145</v>
      </c>
      <c r="B149" s="26">
        <v>25066884</v>
      </c>
      <c r="C149" s="25"/>
      <c r="D149" s="3">
        <v>45598</v>
      </c>
      <c r="E149" s="2"/>
      <c r="F149" s="4" t="s">
        <v>71</v>
      </c>
      <c r="G149" s="4"/>
      <c r="H149" s="4">
        <v>0</v>
      </c>
      <c r="I149" s="4">
        <v>0</v>
      </c>
      <c r="J149" s="4">
        <v>0</v>
      </c>
      <c r="K149" s="4">
        <v>0</v>
      </c>
      <c r="L149" s="4">
        <v>1</v>
      </c>
      <c r="M149" s="4">
        <v>1</v>
      </c>
      <c r="N149" s="36" t="s">
        <v>105</v>
      </c>
      <c r="O149" s="2"/>
      <c r="P149" s="2" t="s">
        <v>110</v>
      </c>
      <c r="Q149" s="3"/>
      <c r="R149" s="2"/>
      <c r="S149" s="15" t="str">
        <f>IF(AC149="D",設定用!$E$4,
IF(AC149=" ","",
IF(RIGHT(AF149,2)="EH",設定用!$E$1,
IF(RIGHT(AF149,2)="EI",設定用!$E$2,
IF(LEFT(AF149,2)="AF",設定用!$E$4,
IF(LEFT(AF149,2)="AG",設定用!$E$5,
IF(LEFT(AF149,2)="BF",設定用!$E$4,
IF(LEFT(AF149,2)="BG",設定用!$E$5,
IF(LEFT(AF149,2)="CF",設定用!$E$3,
IF(LEFT(AF149,2)="CG",設定用!$E$4,設定用!$E$6))))))))))</f>
        <v>No Match</v>
      </c>
      <c r="T149" s="7">
        <f t="shared" si="3"/>
        <v>46357</v>
      </c>
      <c r="U149" s="27" t="str">
        <f t="shared" si="4"/>
        <v>-</v>
      </c>
      <c r="V149" s="3"/>
      <c r="W149" s="3"/>
      <c r="X149" s="8" t="str">
        <f t="shared" si="37"/>
        <v/>
      </c>
      <c r="Y149" s="3"/>
      <c r="Z149" s="4"/>
      <c r="AA149" s="2"/>
      <c r="AB149" s="4"/>
      <c r="AC149" s="2" t="str">
        <f t="shared" si="5"/>
        <v>C</v>
      </c>
      <c r="AD149" s="2" t="str">
        <f t="shared" si="6"/>
        <v xml:space="preserve"> </v>
      </c>
      <c r="AE149" s="5" t="str">
        <f t="shared" si="7"/>
        <v xml:space="preserve"> </v>
      </c>
      <c r="AF149" s="5" t="str">
        <f t="shared" si="8"/>
        <v xml:space="preserve">C  </v>
      </c>
      <c r="AG149" s="30">
        <f t="shared" si="38"/>
        <v>45598</v>
      </c>
      <c r="AH149" s="5" t="str">
        <f t="shared" si="10"/>
        <v/>
      </c>
      <c r="AI149" s="30" t="str">
        <f t="shared" si="11"/>
        <v/>
      </c>
      <c r="AJ149" s="31" t="str">
        <f t="shared" si="33"/>
        <v/>
      </c>
      <c r="AK149" s="32" t="str">
        <f t="shared" si="12"/>
        <v/>
      </c>
      <c r="AL149" s="31" t="str">
        <f t="shared" si="34"/>
        <v/>
      </c>
      <c r="AM149" s="31" t="str">
        <f t="shared" si="35"/>
        <v/>
      </c>
      <c r="AN149" s="12"/>
      <c r="AO149" s="13"/>
      <c r="AP149" s="12"/>
      <c r="AQ149" s="13"/>
      <c r="AR149" s="12"/>
      <c r="AS149" s="13"/>
      <c r="AT149" s="14"/>
      <c r="AU149" s="13"/>
    </row>
    <row r="150" spans="1:47" ht="31.5" customHeight="1">
      <c r="A150" s="2">
        <v>146</v>
      </c>
      <c r="B150" s="26">
        <v>25066892</v>
      </c>
      <c r="C150" s="25"/>
      <c r="D150" s="3">
        <v>45598</v>
      </c>
      <c r="E150" s="2"/>
      <c r="F150" s="4" t="s">
        <v>71</v>
      </c>
      <c r="G150" s="4"/>
      <c r="H150" s="4">
        <v>0</v>
      </c>
      <c r="I150" s="4">
        <v>0</v>
      </c>
      <c r="J150" s="4">
        <v>0</v>
      </c>
      <c r="K150" s="4">
        <v>0</v>
      </c>
      <c r="L150" s="4">
        <v>1</v>
      </c>
      <c r="M150" s="4">
        <v>1</v>
      </c>
      <c r="N150" s="36" t="s">
        <v>105</v>
      </c>
      <c r="O150" s="2"/>
      <c r="P150" s="2" t="s">
        <v>110</v>
      </c>
      <c r="Q150" s="3"/>
      <c r="R150" s="2"/>
      <c r="S150" s="15" t="str">
        <f>IF(AC150="D",設定用!$E$4,
IF(AC150=" ","",
IF(RIGHT(AF150,2)="EH",設定用!$E$1,
IF(RIGHT(AF150,2)="EI",設定用!$E$2,
IF(LEFT(AF150,2)="AF",設定用!$E$4,
IF(LEFT(AF150,2)="AG",設定用!$E$5,
IF(LEFT(AF150,2)="BF",設定用!$E$4,
IF(LEFT(AF150,2)="BG",設定用!$E$5,
IF(LEFT(AF150,2)="CF",設定用!$E$3,
IF(LEFT(AF150,2)="CG",設定用!$E$4,設定用!$E$6))))))))))</f>
        <v>No Match</v>
      </c>
      <c r="T150" s="7">
        <f t="shared" si="3"/>
        <v>46357</v>
      </c>
      <c r="U150" s="27" t="str">
        <f t="shared" si="4"/>
        <v>-</v>
      </c>
      <c r="V150" s="3"/>
      <c r="W150" s="3"/>
      <c r="X150" s="8" t="str">
        <f t="shared" si="37"/>
        <v/>
      </c>
      <c r="Y150" s="3"/>
      <c r="Z150" s="4"/>
      <c r="AA150" s="2"/>
      <c r="AB150" s="4"/>
      <c r="AC150" s="2" t="str">
        <f t="shared" si="5"/>
        <v>C</v>
      </c>
      <c r="AD150" s="2" t="str">
        <f t="shared" si="6"/>
        <v xml:space="preserve"> </v>
      </c>
      <c r="AE150" s="5" t="str">
        <f t="shared" si="7"/>
        <v xml:space="preserve"> </v>
      </c>
      <c r="AF150" s="5" t="str">
        <f t="shared" si="8"/>
        <v xml:space="preserve">C  </v>
      </c>
      <c r="AG150" s="30">
        <f t="shared" si="38"/>
        <v>45598</v>
      </c>
      <c r="AH150" s="5" t="str">
        <f t="shared" si="10"/>
        <v/>
      </c>
      <c r="AI150" s="30" t="str">
        <f t="shared" si="11"/>
        <v/>
      </c>
      <c r="AJ150" s="31" t="str">
        <f t="shared" si="33"/>
        <v/>
      </c>
      <c r="AK150" s="32" t="str">
        <f t="shared" si="12"/>
        <v/>
      </c>
      <c r="AL150" s="31" t="str">
        <f t="shared" si="34"/>
        <v/>
      </c>
      <c r="AM150" s="31" t="str">
        <f t="shared" si="35"/>
        <v/>
      </c>
      <c r="AN150" s="12"/>
      <c r="AO150" s="13"/>
      <c r="AP150" s="12"/>
      <c r="AQ150" s="13"/>
      <c r="AR150" s="12"/>
      <c r="AS150" s="13"/>
      <c r="AT150" s="14"/>
      <c r="AU150" s="13"/>
    </row>
    <row r="151" spans="1:47" ht="31.5" customHeight="1">
      <c r="A151" s="2">
        <v>147</v>
      </c>
      <c r="B151" s="26">
        <v>25067609</v>
      </c>
      <c r="C151" s="25"/>
      <c r="D151" s="3">
        <v>45600</v>
      </c>
      <c r="E151" s="2"/>
      <c r="F151" s="4" t="s">
        <v>71</v>
      </c>
      <c r="G151" s="4"/>
      <c r="H151" s="4">
        <v>0</v>
      </c>
      <c r="I151" s="4">
        <v>0</v>
      </c>
      <c r="J151" s="4">
        <v>0</v>
      </c>
      <c r="K151" s="4">
        <v>0</v>
      </c>
      <c r="L151" s="4">
        <v>1</v>
      </c>
      <c r="M151" s="4">
        <v>1</v>
      </c>
      <c r="N151" s="36" t="s">
        <v>105</v>
      </c>
      <c r="O151" s="2"/>
      <c r="P151" s="2" t="s">
        <v>110</v>
      </c>
      <c r="Q151" s="3"/>
      <c r="R151" s="2"/>
      <c r="S151" s="15" t="str">
        <f>IF(AC151="D",設定用!$E$4,
IF(AC151=" ","",
IF(RIGHT(AF151,2)="EH",設定用!$E$1,
IF(RIGHT(AF151,2)="EI",設定用!$E$2,
IF(LEFT(AF151,2)="AF",設定用!$E$4,
IF(LEFT(AF151,2)="AG",設定用!$E$5,
IF(LEFT(AF151,2)="BF",設定用!$E$4,
IF(LEFT(AF151,2)="BG",設定用!$E$5,
IF(LEFT(AF151,2)="CF",設定用!$E$3,
IF(LEFT(AF151,2)="CG",設定用!$E$4,設定用!$E$6))))))))))</f>
        <v>No Match</v>
      </c>
      <c r="T151" s="7">
        <f t="shared" si="3"/>
        <v>46359</v>
      </c>
      <c r="U151" s="27" t="str">
        <f t="shared" si="4"/>
        <v>-</v>
      </c>
      <c r="V151" s="3"/>
      <c r="W151" s="3"/>
      <c r="X151" s="8" t="str">
        <f t="shared" si="37"/>
        <v/>
      </c>
      <c r="Y151" s="3"/>
      <c r="Z151" s="4"/>
      <c r="AA151" s="2"/>
      <c r="AB151" s="4"/>
      <c r="AC151" s="2" t="str">
        <f t="shared" si="5"/>
        <v>C</v>
      </c>
      <c r="AD151" s="2" t="str">
        <f t="shared" si="6"/>
        <v xml:space="preserve"> </v>
      </c>
      <c r="AE151" s="5" t="str">
        <f t="shared" si="7"/>
        <v xml:space="preserve"> </v>
      </c>
      <c r="AF151" s="5" t="str">
        <f t="shared" si="8"/>
        <v xml:space="preserve">C  </v>
      </c>
      <c r="AG151" s="30">
        <f t="shared" si="38"/>
        <v>45600</v>
      </c>
      <c r="AH151" s="5" t="str">
        <f t="shared" si="10"/>
        <v/>
      </c>
      <c r="AI151" s="30" t="str">
        <f t="shared" si="11"/>
        <v/>
      </c>
      <c r="AJ151" s="31" t="str">
        <f t="shared" si="33"/>
        <v/>
      </c>
      <c r="AK151" s="32" t="str">
        <f t="shared" si="12"/>
        <v/>
      </c>
      <c r="AL151" s="31" t="str">
        <f t="shared" si="34"/>
        <v/>
      </c>
      <c r="AM151" s="31" t="str">
        <f t="shared" si="35"/>
        <v/>
      </c>
      <c r="AN151" s="12"/>
      <c r="AO151" s="13"/>
      <c r="AP151" s="12"/>
      <c r="AQ151" s="13"/>
      <c r="AR151" s="12"/>
      <c r="AS151" s="13"/>
      <c r="AT151" s="14"/>
      <c r="AU151" s="13"/>
    </row>
    <row r="152" spans="1:47" ht="31.5" customHeight="1">
      <c r="A152" s="2">
        <v>148</v>
      </c>
      <c r="B152" s="26">
        <v>25067617</v>
      </c>
      <c r="C152" s="25"/>
      <c r="D152" s="3">
        <v>45600</v>
      </c>
      <c r="E152" s="2"/>
      <c r="F152" s="4" t="s">
        <v>71</v>
      </c>
      <c r="G152" s="4"/>
      <c r="H152" s="4">
        <v>0</v>
      </c>
      <c r="I152" s="4">
        <v>0</v>
      </c>
      <c r="J152" s="4">
        <v>0</v>
      </c>
      <c r="K152" s="4">
        <v>0</v>
      </c>
      <c r="L152" s="4">
        <v>1</v>
      </c>
      <c r="M152" s="4">
        <v>1</v>
      </c>
      <c r="N152" s="36" t="s">
        <v>105</v>
      </c>
      <c r="O152" s="2"/>
      <c r="P152" s="2" t="s">
        <v>110</v>
      </c>
      <c r="Q152" s="3"/>
      <c r="R152" s="2"/>
      <c r="S152" s="15" t="str">
        <f>IF(AC152="D",設定用!$E$4,
IF(AC152=" ","",
IF(RIGHT(AF152,2)="EH",設定用!$E$1,
IF(RIGHT(AF152,2)="EI",設定用!$E$2,
IF(LEFT(AF152,2)="AF",設定用!$E$4,
IF(LEFT(AF152,2)="AG",設定用!$E$5,
IF(LEFT(AF152,2)="BF",設定用!$E$4,
IF(LEFT(AF152,2)="BG",設定用!$E$5,
IF(LEFT(AF152,2)="CF",設定用!$E$3,
IF(LEFT(AF152,2)="CG",設定用!$E$4,設定用!$E$6))))))))))</f>
        <v>No Match</v>
      </c>
      <c r="T152" s="7">
        <f t="shared" si="3"/>
        <v>46359</v>
      </c>
      <c r="U152" s="27" t="str">
        <f t="shared" si="4"/>
        <v>-</v>
      </c>
      <c r="V152" s="3"/>
      <c r="W152" s="3"/>
      <c r="X152" s="8" t="str">
        <f t="shared" si="37"/>
        <v/>
      </c>
      <c r="Y152" s="3"/>
      <c r="Z152" s="4"/>
      <c r="AA152" s="2"/>
      <c r="AB152" s="4"/>
      <c r="AC152" s="2" t="str">
        <f t="shared" si="5"/>
        <v>C</v>
      </c>
      <c r="AD152" s="2" t="str">
        <f t="shared" si="6"/>
        <v xml:space="preserve"> </v>
      </c>
      <c r="AE152" s="5" t="str">
        <f t="shared" si="7"/>
        <v xml:space="preserve"> </v>
      </c>
      <c r="AF152" s="5" t="str">
        <f t="shared" si="8"/>
        <v xml:space="preserve">C  </v>
      </c>
      <c r="AG152" s="30">
        <f t="shared" si="38"/>
        <v>45600</v>
      </c>
      <c r="AH152" s="5" t="str">
        <f t="shared" si="10"/>
        <v/>
      </c>
      <c r="AI152" s="30" t="str">
        <f t="shared" si="11"/>
        <v/>
      </c>
      <c r="AJ152" s="31" t="str">
        <f t="shared" si="33"/>
        <v/>
      </c>
      <c r="AK152" s="32" t="str">
        <f t="shared" si="12"/>
        <v/>
      </c>
      <c r="AL152" s="31" t="str">
        <f t="shared" si="34"/>
        <v/>
      </c>
      <c r="AM152" s="31" t="str">
        <f t="shared" si="35"/>
        <v/>
      </c>
      <c r="AN152" s="12"/>
      <c r="AO152" s="13"/>
      <c r="AP152" s="12"/>
      <c r="AQ152" s="13"/>
      <c r="AR152" s="12"/>
      <c r="AS152" s="13"/>
      <c r="AT152" s="14"/>
      <c r="AU152" s="13"/>
    </row>
    <row r="153" spans="1:47" ht="31.5" customHeight="1">
      <c r="A153" s="2">
        <v>149</v>
      </c>
      <c r="B153" s="26">
        <v>25069482</v>
      </c>
      <c r="C153" s="25"/>
      <c r="D153" s="3">
        <v>45602</v>
      </c>
      <c r="E153" s="2"/>
      <c r="F153" s="4" t="s">
        <v>71</v>
      </c>
      <c r="G153" s="4" t="s">
        <v>87</v>
      </c>
      <c r="H153" s="4">
        <v>0</v>
      </c>
      <c r="I153" s="4">
        <v>0</v>
      </c>
      <c r="J153" s="4">
        <v>0</v>
      </c>
      <c r="K153" s="4">
        <v>0</v>
      </c>
      <c r="L153" s="4">
        <v>1</v>
      </c>
      <c r="M153" s="4">
        <v>1</v>
      </c>
      <c r="N153" s="36" t="s">
        <v>105</v>
      </c>
      <c r="O153" s="2"/>
      <c r="P153" s="2" t="s">
        <v>110</v>
      </c>
      <c r="Q153" s="3"/>
      <c r="R153" s="2"/>
      <c r="S153" s="15" t="str">
        <f>IF(AC153="D",設定用!$E$4,
IF(AC153=" ","",
IF(RIGHT(AF153,2)="EH",設定用!$E$1,
IF(RIGHT(AF153,2)="EI",設定用!$E$2,
IF(LEFT(AF153,2)="AF",設定用!$E$4,
IF(LEFT(AF153,2)="AG",設定用!$E$5,
IF(LEFT(AF153,2)="BF",設定用!$E$4,
IF(LEFT(AF153,2)="BG",設定用!$E$5,
IF(LEFT(AF153,2)="CF",設定用!$E$3,
IF(LEFT(AF153,2)="CG",設定用!$E$4,設定用!$E$6))))))))))</f>
        <v>No Match</v>
      </c>
      <c r="T153" s="7">
        <f t="shared" si="3"/>
        <v>46361</v>
      </c>
      <c r="U153" s="27" t="str">
        <f t="shared" si="4"/>
        <v>-</v>
      </c>
      <c r="V153" s="3"/>
      <c r="W153" s="3"/>
      <c r="X153" s="8" t="str">
        <f t="shared" si="37"/>
        <v/>
      </c>
      <c r="Y153" s="3"/>
      <c r="Z153" s="4"/>
      <c r="AA153" s="2"/>
      <c r="AB153" s="4"/>
      <c r="AC153" s="2" t="str">
        <f t="shared" si="5"/>
        <v>C</v>
      </c>
      <c r="AD153" s="2" t="str">
        <f t="shared" si="6"/>
        <v xml:space="preserve"> </v>
      </c>
      <c r="AE153" s="5" t="str">
        <f t="shared" si="7"/>
        <v xml:space="preserve"> </v>
      </c>
      <c r="AF153" s="5" t="str">
        <f t="shared" si="8"/>
        <v xml:space="preserve">C  </v>
      </c>
      <c r="AG153" s="30">
        <f t="shared" si="38"/>
        <v>45602</v>
      </c>
      <c r="AH153" s="5" t="str">
        <f t="shared" si="10"/>
        <v/>
      </c>
      <c r="AI153" s="30" t="str">
        <f t="shared" si="11"/>
        <v/>
      </c>
      <c r="AJ153" s="31" t="str">
        <f t="shared" si="33"/>
        <v/>
      </c>
      <c r="AK153" s="32" t="str">
        <f t="shared" si="12"/>
        <v/>
      </c>
      <c r="AL153" s="31" t="str">
        <f t="shared" si="34"/>
        <v/>
      </c>
      <c r="AM153" s="31" t="str">
        <f t="shared" si="35"/>
        <v/>
      </c>
      <c r="AN153" s="12"/>
      <c r="AO153" s="13"/>
      <c r="AP153" s="12"/>
      <c r="AQ153" s="13"/>
      <c r="AR153" s="12"/>
      <c r="AS153" s="13"/>
      <c r="AT153" s="14"/>
      <c r="AU153" s="13"/>
    </row>
    <row r="154" spans="1:47" ht="31.5" customHeight="1">
      <c r="A154" s="2">
        <v>150</v>
      </c>
      <c r="B154" s="26">
        <v>25073534</v>
      </c>
      <c r="C154" s="25"/>
      <c r="D154" s="3">
        <v>45607</v>
      </c>
      <c r="E154" s="2"/>
      <c r="F154" s="4" t="s">
        <v>71</v>
      </c>
      <c r="G154" s="4"/>
      <c r="H154" s="4">
        <v>0</v>
      </c>
      <c r="I154" s="4">
        <v>0</v>
      </c>
      <c r="J154" s="4">
        <v>0</v>
      </c>
      <c r="K154" s="4">
        <v>0</v>
      </c>
      <c r="L154" s="4">
        <v>1</v>
      </c>
      <c r="M154" s="4">
        <v>1</v>
      </c>
      <c r="N154" s="36" t="s">
        <v>105</v>
      </c>
      <c r="O154" s="2"/>
      <c r="P154" s="2" t="s">
        <v>110</v>
      </c>
      <c r="Q154" s="3"/>
      <c r="R154" s="2"/>
      <c r="S154" s="15" t="str">
        <f>IF(AC154="D",設定用!$E$4,
IF(AC154=" ","",
IF(RIGHT(AF154,2)="EH",設定用!$E$1,
IF(RIGHT(AF154,2)="EI",設定用!$E$2,
IF(LEFT(AF154,2)="AF",設定用!$E$4,
IF(LEFT(AF154,2)="AG",設定用!$E$5,
IF(LEFT(AF154,2)="BF",設定用!$E$4,
IF(LEFT(AF154,2)="BG",設定用!$E$5,
IF(LEFT(AF154,2)="CF",設定用!$E$3,
IF(LEFT(AF154,2)="CG",設定用!$E$4,設定用!$E$6))))))))))</f>
        <v>No Match</v>
      </c>
      <c r="T154" s="7">
        <f t="shared" si="3"/>
        <v>46366</v>
      </c>
      <c r="U154" s="27" t="str">
        <f t="shared" si="4"/>
        <v>-</v>
      </c>
      <c r="V154" s="3"/>
      <c r="W154" s="3"/>
      <c r="X154" s="8" t="str">
        <f t="shared" si="37"/>
        <v/>
      </c>
      <c r="Y154" s="3"/>
      <c r="Z154" s="4"/>
      <c r="AA154" s="2"/>
      <c r="AB154" s="4"/>
      <c r="AC154" s="2" t="str">
        <f t="shared" si="5"/>
        <v>C</v>
      </c>
      <c r="AD154" s="2" t="str">
        <f t="shared" si="6"/>
        <v xml:space="preserve"> </v>
      </c>
      <c r="AE154" s="5" t="str">
        <f t="shared" si="7"/>
        <v xml:space="preserve"> </v>
      </c>
      <c r="AF154" s="5" t="str">
        <f t="shared" si="8"/>
        <v xml:space="preserve">C  </v>
      </c>
      <c r="AG154" s="30">
        <f t="shared" si="38"/>
        <v>45607</v>
      </c>
      <c r="AH154" s="5" t="str">
        <f t="shared" si="10"/>
        <v/>
      </c>
      <c r="AI154" s="30" t="str">
        <f t="shared" si="11"/>
        <v/>
      </c>
      <c r="AJ154" s="31" t="str">
        <f t="shared" si="33"/>
        <v/>
      </c>
      <c r="AK154" s="32" t="str">
        <f t="shared" si="12"/>
        <v/>
      </c>
      <c r="AL154" s="31" t="str">
        <f t="shared" si="34"/>
        <v/>
      </c>
      <c r="AM154" s="31" t="str">
        <f t="shared" si="35"/>
        <v/>
      </c>
      <c r="AN154" s="12"/>
      <c r="AO154" s="13"/>
      <c r="AP154" s="12"/>
      <c r="AQ154" s="13"/>
      <c r="AR154" s="12"/>
      <c r="AS154" s="13"/>
      <c r="AT154" s="14"/>
      <c r="AU154" s="13"/>
    </row>
    <row r="155" spans="1:47" ht="31.5" customHeight="1">
      <c r="A155" s="2">
        <v>151</v>
      </c>
      <c r="B155" s="26">
        <v>25073542</v>
      </c>
      <c r="C155" s="25"/>
      <c r="D155" s="3">
        <v>45607</v>
      </c>
      <c r="E155" s="2"/>
      <c r="F155" s="4" t="s">
        <v>71</v>
      </c>
      <c r="G155" s="4"/>
      <c r="H155" s="4">
        <v>0</v>
      </c>
      <c r="I155" s="4">
        <v>0</v>
      </c>
      <c r="J155" s="4">
        <v>0</v>
      </c>
      <c r="K155" s="4">
        <v>0</v>
      </c>
      <c r="L155" s="4">
        <v>1</v>
      </c>
      <c r="M155" s="4">
        <v>1</v>
      </c>
      <c r="N155" s="36" t="s">
        <v>105</v>
      </c>
      <c r="O155" s="2"/>
      <c r="P155" s="2" t="s">
        <v>110</v>
      </c>
      <c r="Q155" s="3"/>
      <c r="R155" s="2"/>
      <c r="S155" s="15" t="str">
        <f>IF(AC155="D",設定用!$E$4,
IF(AC155=" ","",
IF(RIGHT(AF155,2)="EH",設定用!$E$1,
IF(RIGHT(AF155,2)="EI",設定用!$E$2,
IF(LEFT(AF155,2)="AF",設定用!$E$4,
IF(LEFT(AF155,2)="AG",設定用!$E$5,
IF(LEFT(AF155,2)="BF",設定用!$E$4,
IF(LEFT(AF155,2)="BG",設定用!$E$5,
IF(LEFT(AF155,2)="CF",設定用!$E$3,
IF(LEFT(AF155,2)="CG",設定用!$E$4,設定用!$E$6))))))))))</f>
        <v>No Match</v>
      </c>
      <c r="T155" s="7">
        <f t="shared" si="3"/>
        <v>46366</v>
      </c>
      <c r="U155" s="27" t="str">
        <f t="shared" si="4"/>
        <v>-</v>
      </c>
      <c r="V155" s="3"/>
      <c r="W155" s="3"/>
      <c r="X155" s="8" t="str">
        <f t="shared" si="37"/>
        <v/>
      </c>
      <c r="Y155" s="3"/>
      <c r="Z155" s="4"/>
      <c r="AA155" s="2"/>
      <c r="AB155" s="4"/>
      <c r="AC155" s="2" t="str">
        <f t="shared" si="5"/>
        <v>C</v>
      </c>
      <c r="AD155" s="2" t="str">
        <f t="shared" si="6"/>
        <v xml:space="preserve"> </v>
      </c>
      <c r="AE155" s="5" t="str">
        <f t="shared" si="7"/>
        <v xml:space="preserve"> </v>
      </c>
      <c r="AF155" s="5" t="str">
        <f t="shared" si="8"/>
        <v xml:space="preserve">C  </v>
      </c>
      <c r="AG155" s="30">
        <f t="shared" si="38"/>
        <v>45607</v>
      </c>
      <c r="AH155" s="5" t="str">
        <f t="shared" si="10"/>
        <v/>
      </c>
      <c r="AI155" s="30" t="str">
        <f t="shared" si="11"/>
        <v/>
      </c>
      <c r="AJ155" s="31" t="str">
        <f t="shared" si="33"/>
        <v/>
      </c>
      <c r="AK155" s="32" t="str">
        <f t="shared" si="12"/>
        <v/>
      </c>
      <c r="AL155" s="31" t="str">
        <f t="shared" si="34"/>
        <v/>
      </c>
      <c r="AM155" s="31" t="str">
        <f t="shared" si="35"/>
        <v/>
      </c>
      <c r="AN155" s="12"/>
      <c r="AO155" s="13"/>
      <c r="AP155" s="12"/>
      <c r="AQ155" s="13"/>
      <c r="AR155" s="12"/>
      <c r="AS155" s="13"/>
      <c r="AT155" s="14"/>
      <c r="AU155" s="13"/>
    </row>
    <row r="156" spans="1:47" ht="31.5" customHeight="1">
      <c r="A156" s="2">
        <v>152</v>
      </c>
      <c r="B156" s="26">
        <v>25074167</v>
      </c>
      <c r="C156" s="25"/>
      <c r="D156" s="3">
        <v>45608</v>
      </c>
      <c r="E156" s="2"/>
      <c r="F156" s="4" t="s">
        <v>71</v>
      </c>
      <c r="G156" s="4"/>
      <c r="H156" s="4">
        <v>0</v>
      </c>
      <c r="I156" s="4">
        <v>0</v>
      </c>
      <c r="J156" s="4">
        <v>0</v>
      </c>
      <c r="K156" s="4">
        <v>0</v>
      </c>
      <c r="L156" s="4">
        <v>1</v>
      </c>
      <c r="M156" s="4">
        <v>1</v>
      </c>
      <c r="N156" s="36" t="s">
        <v>105</v>
      </c>
      <c r="O156" s="2"/>
      <c r="P156" s="2" t="s">
        <v>110</v>
      </c>
      <c r="Q156" s="3"/>
      <c r="R156" s="2"/>
      <c r="S156" s="15" t="str">
        <f>IF(AC156="D",設定用!$E$4,
IF(AC156=" ","",
IF(RIGHT(AF156,2)="EH",設定用!$E$1,
IF(RIGHT(AF156,2)="EI",設定用!$E$2,
IF(LEFT(AF156,2)="AF",設定用!$E$4,
IF(LEFT(AF156,2)="AG",設定用!$E$5,
IF(LEFT(AF156,2)="BF",設定用!$E$4,
IF(LEFT(AF156,2)="BG",設定用!$E$5,
IF(LEFT(AF156,2)="CF",設定用!$E$3,
IF(LEFT(AF156,2)="CG",設定用!$E$4,設定用!$E$6))))))))))</f>
        <v>No Match</v>
      </c>
      <c r="T156" s="7">
        <f t="shared" si="3"/>
        <v>46367</v>
      </c>
      <c r="U156" s="27" t="str">
        <f t="shared" si="4"/>
        <v>-</v>
      </c>
      <c r="V156" s="3"/>
      <c r="W156" s="3"/>
      <c r="X156" s="8" t="str">
        <f t="shared" si="37"/>
        <v/>
      </c>
      <c r="Y156" s="3"/>
      <c r="Z156" s="4"/>
      <c r="AA156" s="2"/>
      <c r="AB156" s="4"/>
      <c r="AC156" s="2" t="str">
        <f t="shared" si="5"/>
        <v>C</v>
      </c>
      <c r="AD156" s="2" t="str">
        <f t="shared" si="6"/>
        <v xml:space="preserve"> </v>
      </c>
      <c r="AE156" s="5" t="str">
        <f t="shared" si="7"/>
        <v xml:space="preserve"> </v>
      </c>
      <c r="AF156" s="5" t="str">
        <f t="shared" si="8"/>
        <v xml:space="preserve">C  </v>
      </c>
      <c r="AG156" s="30">
        <f t="shared" si="38"/>
        <v>45608</v>
      </c>
      <c r="AH156" s="5" t="str">
        <f t="shared" si="10"/>
        <v/>
      </c>
      <c r="AI156" s="30" t="str">
        <f t="shared" si="11"/>
        <v/>
      </c>
      <c r="AJ156" s="31" t="str">
        <f t="shared" si="33"/>
        <v/>
      </c>
      <c r="AK156" s="32" t="str">
        <f t="shared" si="12"/>
        <v/>
      </c>
      <c r="AL156" s="31" t="str">
        <f t="shared" si="34"/>
        <v/>
      </c>
      <c r="AM156" s="31" t="str">
        <f t="shared" si="35"/>
        <v/>
      </c>
      <c r="AN156" s="12"/>
      <c r="AO156" s="13"/>
      <c r="AP156" s="12"/>
      <c r="AQ156" s="13"/>
      <c r="AR156" s="12"/>
      <c r="AS156" s="13"/>
      <c r="AT156" s="14"/>
      <c r="AU156" s="13"/>
    </row>
    <row r="157" spans="1:47" ht="31.5" customHeight="1">
      <c r="A157" s="2">
        <v>153</v>
      </c>
      <c r="B157" s="26">
        <v>25074175</v>
      </c>
      <c r="C157" s="25"/>
      <c r="D157" s="3">
        <v>45608</v>
      </c>
      <c r="E157" s="2"/>
      <c r="F157" s="4" t="s">
        <v>71</v>
      </c>
      <c r="G157" s="4"/>
      <c r="H157" s="4">
        <v>0</v>
      </c>
      <c r="I157" s="4">
        <v>0</v>
      </c>
      <c r="J157" s="4">
        <v>0</v>
      </c>
      <c r="K157" s="4">
        <v>0</v>
      </c>
      <c r="L157" s="4">
        <v>1</v>
      </c>
      <c r="M157" s="4">
        <v>1</v>
      </c>
      <c r="N157" s="36" t="s">
        <v>105</v>
      </c>
      <c r="O157" s="2"/>
      <c r="P157" s="2" t="s">
        <v>110</v>
      </c>
      <c r="Q157" s="3"/>
      <c r="R157" s="2"/>
      <c r="S157" s="15" t="str">
        <f>IF(AC157="D",設定用!$E$4,
IF(AC157=" ","",
IF(RIGHT(AF157,2)="EH",設定用!$E$1,
IF(RIGHT(AF157,2)="EI",設定用!$E$2,
IF(LEFT(AF157,2)="AF",設定用!$E$4,
IF(LEFT(AF157,2)="AG",設定用!$E$5,
IF(LEFT(AF157,2)="BF",設定用!$E$4,
IF(LEFT(AF157,2)="BG",設定用!$E$5,
IF(LEFT(AF157,2)="CF",設定用!$E$3,
IF(LEFT(AF157,2)="CG",設定用!$E$4,設定用!$E$6))))))))))</f>
        <v>No Match</v>
      </c>
      <c r="T157" s="7">
        <f t="shared" si="3"/>
        <v>46367</v>
      </c>
      <c r="U157" s="27" t="str">
        <f t="shared" si="4"/>
        <v>-</v>
      </c>
      <c r="V157" s="3"/>
      <c r="W157" s="3"/>
      <c r="X157" s="8" t="str">
        <f t="shared" si="37"/>
        <v/>
      </c>
      <c r="Y157" s="3"/>
      <c r="Z157" s="4"/>
      <c r="AA157" s="2"/>
      <c r="AB157" s="4"/>
      <c r="AC157" s="2" t="str">
        <f t="shared" si="5"/>
        <v>C</v>
      </c>
      <c r="AD157" s="2" t="str">
        <f t="shared" si="6"/>
        <v xml:space="preserve"> </v>
      </c>
      <c r="AE157" s="5" t="str">
        <f t="shared" si="7"/>
        <v xml:space="preserve"> </v>
      </c>
      <c r="AF157" s="5" t="str">
        <f t="shared" si="8"/>
        <v xml:space="preserve">C  </v>
      </c>
      <c r="AG157" s="30">
        <f t="shared" si="38"/>
        <v>45608</v>
      </c>
      <c r="AH157" s="5" t="str">
        <f t="shared" si="10"/>
        <v/>
      </c>
      <c r="AI157" s="30" t="str">
        <f t="shared" si="11"/>
        <v/>
      </c>
      <c r="AJ157" s="31" t="str">
        <f t="shared" si="33"/>
        <v/>
      </c>
      <c r="AK157" s="32" t="str">
        <f t="shared" si="12"/>
        <v/>
      </c>
      <c r="AL157" s="31" t="str">
        <f t="shared" si="34"/>
        <v/>
      </c>
      <c r="AM157" s="31" t="str">
        <f t="shared" si="35"/>
        <v/>
      </c>
      <c r="AN157" s="12"/>
      <c r="AO157" s="13"/>
      <c r="AP157" s="12"/>
      <c r="AQ157" s="13"/>
      <c r="AR157" s="12"/>
      <c r="AS157" s="13"/>
      <c r="AT157" s="14"/>
      <c r="AU157" s="13"/>
    </row>
    <row r="158" spans="1:47" ht="31.5" customHeight="1">
      <c r="A158" s="2">
        <v>154</v>
      </c>
      <c r="B158" s="26">
        <v>25075034</v>
      </c>
      <c r="C158" s="25"/>
      <c r="D158" s="3">
        <v>45609</v>
      </c>
      <c r="E158" s="2"/>
      <c r="F158" s="4" t="s">
        <v>71</v>
      </c>
      <c r="G158" s="4" t="s">
        <v>77</v>
      </c>
      <c r="H158" s="4">
        <v>0</v>
      </c>
      <c r="I158" s="4">
        <v>0</v>
      </c>
      <c r="J158" s="4">
        <v>0</v>
      </c>
      <c r="K158" s="4">
        <v>0</v>
      </c>
      <c r="L158" s="4">
        <v>1</v>
      </c>
      <c r="M158" s="4">
        <v>1</v>
      </c>
      <c r="N158" s="36" t="s">
        <v>105</v>
      </c>
      <c r="O158" s="2"/>
      <c r="P158" s="2" t="s">
        <v>110</v>
      </c>
      <c r="Q158" s="3"/>
      <c r="R158" s="2"/>
      <c r="S158" s="15" t="str">
        <f>IF(AC158="D",設定用!$E$4,
IF(AC158=" ","",
IF(RIGHT(AF158,2)="EH",設定用!$E$1,
IF(RIGHT(AF158,2)="EI",設定用!$E$2,
IF(LEFT(AF158,2)="AF",設定用!$E$4,
IF(LEFT(AF158,2)="AG",設定用!$E$5,
IF(LEFT(AF158,2)="BF",設定用!$E$4,
IF(LEFT(AF158,2)="BG",設定用!$E$5,
IF(LEFT(AF158,2)="CF",設定用!$E$3,
IF(LEFT(AF158,2)="CG",設定用!$E$4,設定用!$E$6))))))))))</f>
        <v>No Match</v>
      </c>
      <c r="T158" s="7">
        <f t="shared" si="3"/>
        <v>46368</v>
      </c>
      <c r="U158" s="27" t="str">
        <f t="shared" si="4"/>
        <v>-</v>
      </c>
      <c r="V158" s="3"/>
      <c r="W158" s="3"/>
      <c r="X158" s="8" t="str">
        <f t="shared" si="37"/>
        <v/>
      </c>
      <c r="Y158" s="3"/>
      <c r="Z158" s="4"/>
      <c r="AA158" s="2"/>
      <c r="AB158" s="4"/>
      <c r="AC158" s="2" t="str">
        <f t="shared" si="5"/>
        <v>C</v>
      </c>
      <c r="AD158" s="2" t="str">
        <f t="shared" si="6"/>
        <v xml:space="preserve"> </v>
      </c>
      <c r="AE158" s="5" t="str">
        <f t="shared" si="7"/>
        <v xml:space="preserve"> </v>
      </c>
      <c r="AF158" s="5" t="str">
        <f t="shared" si="8"/>
        <v xml:space="preserve">C  </v>
      </c>
      <c r="AG158" s="30">
        <f t="shared" si="38"/>
        <v>45609</v>
      </c>
      <c r="AH158" s="5" t="str">
        <f t="shared" si="10"/>
        <v/>
      </c>
      <c r="AI158" s="30" t="str">
        <f t="shared" si="11"/>
        <v/>
      </c>
      <c r="AJ158" s="31" t="str">
        <f t="shared" si="33"/>
        <v/>
      </c>
      <c r="AK158" s="32" t="str">
        <f t="shared" si="12"/>
        <v/>
      </c>
      <c r="AL158" s="31" t="str">
        <f t="shared" si="34"/>
        <v/>
      </c>
      <c r="AM158" s="31" t="str">
        <f t="shared" si="35"/>
        <v/>
      </c>
      <c r="AN158" s="12"/>
      <c r="AO158" s="13"/>
      <c r="AP158" s="12"/>
      <c r="AQ158" s="13"/>
      <c r="AR158" s="12"/>
      <c r="AS158" s="13"/>
      <c r="AT158" s="14"/>
      <c r="AU158" s="13"/>
    </row>
    <row r="159" spans="1:47" ht="31.5" customHeight="1">
      <c r="A159" s="2">
        <v>155</v>
      </c>
      <c r="B159" s="26">
        <v>25075364</v>
      </c>
      <c r="C159" s="25"/>
      <c r="D159" s="3">
        <v>45609</v>
      </c>
      <c r="E159" s="2"/>
      <c r="F159" s="4" t="s">
        <v>71</v>
      </c>
      <c r="G159" s="4"/>
      <c r="H159" s="4">
        <v>0</v>
      </c>
      <c r="I159" s="4">
        <v>0</v>
      </c>
      <c r="J159" s="4">
        <v>0</v>
      </c>
      <c r="K159" s="4">
        <v>0</v>
      </c>
      <c r="L159" s="4">
        <v>1</v>
      </c>
      <c r="M159" s="4">
        <v>1</v>
      </c>
      <c r="N159" s="36" t="s">
        <v>105</v>
      </c>
      <c r="O159" s="2"/>
      <c r="P159" s="2" t="s">
        <v>110</v>
      </c>
      <c r="Q159" s="3"/>
      <c r="R159" s="2"/>
      <c r="S159" s="15" t="str">
        <f>IF(AC159="D",設定用!$E$4,
IF(AC159=" ","",
IF(RIGHT(AF159,2)="EH",設定用!$E$1,
IF(RIGHT(AF159,2)="EI",設定用!$E$2,
IF(LEFT(AF159,2)="AF",設定用!$E$4,
IF(LEFT(AF159,2)="AG",設定用!$E$5,
IF(LEFT(AF159,2)="BF",設定用!$E$4,
IF(LEFT(AF159,2)="BG",設定用!$E$5,
IF(LEFT(AF159,2)="CF",設定用!$E$3,
IF(LEFT(AF159,2)="CG",設定用!$E$4,設定用!$E$6))))))))))</f>
        <v>No Match</v>
      </c>
      <c r="T159" s="7">
        <f t="shared" si="3"/>
        <v>46368</v>
      </c>
      <c r="U159" s="27" t="str">
        <f t="shared" si="4"/>
        <v>-</v>
      </c>
      <c r="V159" s="3"/>
      <c r="W159" s="3"/>
      <c r="X159" s="8" t="str">
        <f t="shared" si="37"/>
        <v/>
      </c>
      <c r="Y159" s="3"/>
      <c r="Z159" s="4"/>
      <c r="AA159" s="2"/>
      <c r="AB159" s="4"/>
      <c r="AC159" s="2" t="str">
        <f t="shared" si="5"/>
        <v>C</v>
      </c>
      <c r="AD159" s="2" t="str">
        <f t="shared" si="6"/>
        <v xml:space="preserve"> </v>
      </c>
      <c r="AE159" s="5" t="str">
        <f t="shared" si="7"/>
        <v xml:space="preserve"> </v>
      </c>
      <c r="AF159" s="5" t="str">
        <f t="shared" si="8"/>
        <v xml:space="preserve">C  </v>
      </c>
      <c r="AG159" s="30">
        <f t="shared" si="38"/>
        <v>45609</v>
      </c>
      <c r="AH159" s="5" t="str">
        <f t="shared" si="10"/>
        <v/>
      </c>
      <c r="AI159" s="30" t="str">
        <f t="shared" si="11"/>
        <v/>
      </c>
      <c r="AJ159" s="31" t="str">
        <f t="shared" si="33"/>
        <v/>
      </c>
      <c r="AK159" s="32" t="str">
        <f t="shared" si="12"/>
        <v/>
      </c>
      <c r="AL159" s="31" t="str">
        <f t="shared" si="34"/>
        <v/>
      </c>
      <c r="AM159" s="31" t="str">
        <f t="shared" si="35"/>
        <v/>
      </c>
      <c r="AN159" s="12"/>
      <c r="AO159" s="13"/>
      <c r="AP159" s="12"/>
      <c r="AQ159" s="13"/>
      <c r="AR159" s="12"/>
      <c r="AS159" s="13"/>
      <c r="AT159" s="14"/>
      <c r="AU159" s="13"/>
    </row>
    <row r="160" spans="1:47" ht="31.5" customHeight="1">
      <c r="A160" s="2">
        <v>156</v>
      </c>
      <c r="B160" s="26">
        <v>25075735</v>
      </c>
      <c r="C160" s="25"/>
      <c r="D160" s="3">
        <v>45609</v>
      </c>
      <c r="E160" s="2"/>
      <c r="F160" s="4" t="s">
        <v>71</v>
      </c>
      <c r="G160" s="4"/>
      <c r="H160" s="4">
        <v>0</v>
      </c>
      <c r="I160" s="4">
        <v>0</v>
      </c>
      <c r="J160" s="4">
        <v>0</v>
      </c>
      <c r="K160" s="4">
        <v>0</v>
      </c>
      <c r="L160" s="4">
        <v>1</v>
      </c>
      <c r="M160" s="4">
        <v>1</v>
      </c>
      <c r="N160" s="36" t="s">
        <v>105</v>
      </c>
      <c r="O160" s="2"/>
      <c r="P160" s="2" t="s">
        <v>110</v>
      </c>
      <c r="Q160" s="3"/>
      <c r="R160" s="2"/>
      <c r="S160" s="15" t="str">
        <f>IF(AC160="D",設定用!$E$4,
IF(AC160=" ","",
IF(RIGHT(AF160,2)="EH",設定用!$E$1,
IF(RIGHT(AF160,2)="EI",設定用!$E$2,
IF(LEFT(AF160,2)="AF",設定用!$E$4,
IF(LEFT(AF160,2)="AG",設定用!$E$5,
IF(LEFT(AF160,2)="BF",設定用!$E$4,
IF(LEFT(AF160,2)="BG",設定用!$E$5,
IF(LEFT(AF160,2)="CF",設定用!$E$3,
IF(LEFT(AF160,2)="CG",設定用!$E$4,設定用!$E$6))))))))))</f>
        <v>No Match</v>
      </c>
      <c r="T160" s="7">
        <f t="shared" si="3"/>
        <v>46368</v>
      </c>
      <c r="U160" s="27" t="str">
        <f t="shared" si="4"/>
        <v>-</v>
      </c>
      <c r="V160" s="3"/>
      <c r="W160" s="3"/>
      <c r="X160" s="8" t="str">
        <f t="shared" si="37"/>
        <v/>
      </c>
      <c r="Y160" s="3"/>
      <c r="Z160" s="4"/>
      <c r="AA160" s="2"/>
      <c r="AB160" s="4"/>
      <c r="AC160" s="2" t="str">
        <f t="shared" si="5"/>
        <v>C</v>
      </c>
      <c r="AD160" s="2" t="str">
        <f t="shared" si="6"/>
        <v xml:space="preserve"> </v>
      </c>
      <c r="AE160" s="5" t="str">
        <f t="shared" si="7"/>
        <v xml:space="preserve"> </v>
      </c>
      <c r="AF160" s="5" t="str">
        <f t="shared" si="8"/>
        <v xml:space="preserve">C  </v>
      </c>
      <c r="AG160" s="30">
        <f t="shared" si="38"/>
        <v>45609</v>
      </c>
      <c r="AH160" s="5" t="str">
        <f t="shared" si="10"/>
        <v/>
      </c>
      <c r="AI160" s="30" t="str">
        <f t="shared" si="11"/>
        <v/>
      </c>
      <c r="AJ160" s="31" t="str">
        <f t="shared" si="33"/>
        <v/>
      </c>
      <c r="AK160" s="32" t="str">
        <f t="shared" si="12"/>
        <v/>
      </c>
      <c r="AL160" s="31" t="str">
        <f t="shared" si="34"/>
        <v/>
      </c>
      <c r="AM160" s="31" t="str">
        <f t="shared" si="35"/>
        <v/>
      </c>
      <c r="AN160" s="12"/>
      <c r="AO160" s="13"/>
      <c r="AP160" s="12"/>
      <c r="AQ160" s="13"/>
      <c r="AR160" s="12"/>
      <c r="AS160" s="13"/>
      <c r="AT160" s="14"/>
      <c r="AU160" s="13"/>
    </row>
    <row r="161" spans="1:47" ht="31.5" customHeight="1">
      <c r="A161" s="2">
        <v>157</v>
      </c>
      <c r="B161" s="26">
        <v>25149292</v>
      </c>
      <c r="C161" s="25"/>
      <c r="D161" s="3">
        <v>45628</v>
      </c>
      <c r="E161" s="2"/>
      <c r="F161" s="4" t="s">
        <v>71</v>
      </c>
      <c r="G161" s="4" t="s">
        <v>78</v>
      </c>
      <c r="H161" s="4">
        <v>0</v>
      </c>
      <c r="I161" s="4">
        <v>0</v>
      </c>
      <c r="J161" s="4">
        <v>0</v>
      </c>
      <c r="K161" s="4">
        <v>0</v>
      </c>
      <c r="L161" s="4">
        <v>1</v>
      </c>
      <c r="M161" s="4">
        <v>1</v>
      </c>
      <c r="N161" s="36" t="s">
        <v>105</v>
      </c>
      <c r="O161" s="2"/>
      <c r="P161" s="2" t="s">
        <v>110</v>
      </c>
      <c r="Q161" s="3"/>
      <c r="R161" s="2"/>
      <c r="S161" s="15" t="str">
        <f>IF(AC161="D",設定用!$E$4,
IF(AC161=" ","",
IF(RIGHT(AF161,2)="EH",設定用!$E$1,
IF(RIGHT(AF161,2)="EI",設定用!$E$2,
IF(LEFT(AF161,2)="AF",設定用!$E$4,
IF(LEFT(AF161,2)="AG",設定用!$E$5,
IF(LEFT(AF161,2)="BF",設定用!$E$4,
IF(LEFT(AF161,2)="BG",設定用!$E$5,
IF(LEFT(AF161,2)="CF",設定用!$E$3,
IF(LEFT(AF161,2)="CG",設定用!$E$4,設定用!$E$6))))))))))</f>
        <v>No Match</v>
      </c>
      <c r="T161" s="7">
        <f t="shared" si="3"/>
        <v>46388</v>
      </c>
      <c r="U161" s="27" t="str">
        <f t="shared" si="4"/>
        <v>-</v>
      </c>
      <c r="V161" s="3"/>
      <c r="W161" s="3"/>
      <c r="X161" s="8" t="str">
        <f t="shared" si="37"/>
        <v/>
      </c>
      <c r="Y161" s="3"/>
      <c r="Z161" s="4"/>
      <c r="AA161" s="2"/>
      <c r="AB161" s="4"/>
      <c r="AC161" s="2" t="str">
        <f t="shared" si="5"/>
        <v>C</v>
      </c>
      <c r="AD161" s="2" t="str">
        <f t="shared" si="6"/>
        <v xml:space="preserve"> </v>
      </c>
      <c r="AE161" s="5" t="str">
        <f t="shared" si="7"/>
        <v xml:space="preserve"> </v>
      </c>
      <c r="AF161" s="5" t="str">
        <f t="shared" si="8"/>
        <v xml:space="preserve">C  </v>
      </c>
      <c r="AG161" s="30">
        <f t="shared" si="38"/>
        <v>45628</v>
      </c>
      <c r="AH161" s="5" t="str">
        <f t="shared" si="10"/>
        <v/>
      </c>
      <c r="AI161" s="30" t="str">
        <f t="shared" si="11"/>
        <v/>
      </c>
      <c r="AJ161" s="31" t="str">
        <f t="shared" si="33"/>
        <v/>
      </c>
      <c r="AK161" s="32" t="str">
        <f t="shared" si="12"/>
        <v/>
      </c>
      <c r="AL161" s="31" t="str">
        <f t="shared" si="34"/>
        <v/>
      </c>
      <c r="AM161" s="31" t="str">
        <f t="shared" si="35"/>
        <v/>
      </c>
      <c r="AN161" s="12"/>
      <c r="AO161" s="13"/>
      <c r="AP161" s="12"/>
      <c r="AQ161" s="13"/>
      <c r="AR161" s="12"/>
      <c r="AS161" s="13"/>
      <c r="AT161" s="14"/>
      <c r="AU161" s="13"/>
    </row>
    <row r="162" spans="1:47" ht="31.5" customHeight="1">
      <c r="A162" s="2">
        <v>158</v>
      </c>
      <c r="B162" s="26">
        <v>25123915</v>
      </c>
      <c r="C162" s="25"/>
      <c r="D162" s="3">
        <v>45631</v>
      </c>
      <c r="E162" s="2"/>
      <c r="F162" s="4" t="s">
        <v>71</v>
      </c>
      <c r="G162" s="4" t="s">
        <v>83</v>
      </c>
      <c r="H162" s="4">
        <v>0</v>
      </c>
      <c r="I162" s="4">
        <v>0</v>
      </c>
      <c r="J162" s="4">
        <v>0</v>
      </c>
      <c r="K162" s="4">
        <v>0</v>
      </c>
      <c r="L162" s="4">
        <v>2</v>
      </c>
      <c r="M162" s="4">
        <v>2</v>
      </c>
      <c r="N162" s="36" t="s">
        <v>105</v>
      </c>
      <c r="O162" s="2"/>
      <c r="P162" s="2" t="s">
        <v>109</v>
      </c>
      <c r="Q162" s="3"/>
      <c r="R162" s="2"/>
      <c r="S162" s="15" t="str">
        <f>IF(AC162="D",設定用!$E$4,
IF(AC162=" ","",
IF(RIGHT(AF162,2)="EH",設定用!$E$1,
IF(RIGHT(AF162,2)="EI",設定用!$E$2,
IF(LEFT(AF162,2)="AF",設定用!$E$4,
IF(LEFT(AF162,2)="AG",設定用!$E$5,
IF(LEFT(AF162,2)="BF",設定用!$E$4,
IF(LEFT(AF162,2)="BG",設定用!$E$5,
IF(LEFT(AF162,2)="CF",設定用!$E$3,
IF(LEFT(AF162,2)="CG",設定用!$E$4,設定用!$E$6))))))))))</f>
        <v>No Match</v>
      </c>
      <c r="T162" s="7">
        <f t="shared" si="3"/>
        <v>46391</v>
      </c>
      <c r="U162" s="27" t="str">
        <f t="shared" si="4"/>
        <v>-</v>
      </c>
      <c r="V162" s="3"/>
      <c r="W162" s="3"/>
      <c r="X162" s="8" t="str">
        <f t="shared" si="37"/>
        <v/>
      </c>
      <c r="Y162" s="3"/>
      <c r="Z162" s="4"/>
      <c r="AA162" s="2"/>
      <c r="AB162" s="4"/>
      <c r="AC162" s="2" t="str">
        <f t="shared" si="5"/>
        <v>C</v>
      </c>
      <c r="AD162" s="2" t="str">
        <f t="shared" si="6"/>
        <v xml:space="preserve"> </v>
      </c>
      <c r="AE162" s="5" t="str">
        <f t="shared" si="7"/>
        <v xml:space="preserve"> </v>
      </c>
      <c r="AF162" s="5" t="str">
        <f t="shared" si="8"/>
        <v xml:space="preserve">C  </v>
      </c>
      <c r="AG162" s="30">
        <f t="shared" si="38"/>
        <v>45631</v>
      </c>
      <c r="AH162" s="5" t="str">
        <f t="shared" si="10"/>
        <v/>
      </c>
      <c r="AI162" s="30" t="str">
        <f t="shared" si="11"/>
        <v/>
      </c>
      <c r="AJ162" s="31" t="str">
        <f t="shared" si="33"/>
        <v/>
      </c>
      <c r="AK162" s="32" t="str">
        <f t="shared" si="12"/>
        <v/>
      </c>
      <c r="AL162" s="31" t="str">
        <f t="shared" si="34"/>
        <v/>
      </c>
      <c r="AM162" s="31" t="str">
        <f t="shared" si="35"/>
        <v/>
      </c>
      <c r="AN162" s="12"/>
      <c r="AO162" s="13"/>
      <c r="AP162" s="12"/>
      <c r="AQ162" s="13"/>
      <c r="AR162" s="12"/>
      <c r="AS162" s="13"/>
      <c r="AT162" s="14"/>
      <c r="AU162" s="13"/>
    </row>
    <row r="163" spans="1:47" ht="31.5" customHeight="1">
      <c r="A163" s="2">
        <v>159</v>
      </c>
      <c r="B163" s="26">
        <v>25155430</v>
      </c>
      <c r="C163" s="25"/>
      <c r="D163" s="3">
        <v>45632</v>
      </c>
      <c r="E163" s="2"/>
      <c r="F163" s="4" t="s">
        <v>71</v>
      </c>
      <c r="G163" s="4" t="s">
        <v>101</v>
      </c>
      <c r="H163" s="4">
        <v>0</v>
      </c>
      <c r="I163" s="4">
        <v>0</v>
      </c>
      <c r="J163" s="4">
        <v>0</v>
      </c>
      <c r="K163" s="4">
        <v>0</v>
      </c>
      <c r="L163" s="4">
        <v>1</v>
      </c>
      <c r="M163" s="4">
        <v>1</v>
      </c>
      <c r="N163" s="36" t="s">
        <v>105</v>
      </c>
      <c r="O163" s="2"/>
      <c r="P163" s="2" t="s">
        <v>110</v>
      </c>
      <c r="Q163" s="3"/>
      <c r="R163" s="2"/>
      <c r="S163" s="15" t="str">
        <f>IF(AC163="D",設定用!$E$4,
IF(AC163=" ","",
IF(RIGHT(AF163,2)="EH",設定用!$E$1,
IF(RIGHT(AF163,2)="EI",設定用!$E$2,
IF(LEFT(AF163,2)="AF",設定用!$E$4,
IF(LEFT(AF163,2)="AG",設定用!$E$5,
IF(LEFT(AF163,2)="BF",設定用!$E$4,
IF(LEFT(AF163,2)="BG",設定用!$E$5,
IF(LEFT(AF163,2)="CF",設定用!$E$3,
IF(LEFT(AF163,2)="CG",設定用!$E$4,設定用!$E$6))))))))))</f>
        <v>No Match</v>
      </c>
      <c r="T163" s="7">
        <f t="shared" si="3"/>
        <v>46392</v>
      </c>
      <c r="U163" s="27" t="str">
        <f t="shared" si="4"/>
        <v>-</v>
      </c>
      <c r="V163" s="3"/>
      <c r="W163" s="3"/>
      <c r="X163" s="8" t="str">
        <f t="shared" si="37"/>
        <v/>
      </c>
      <c r="Y163" s="3"/>
      <c r="Z163" s="4"/>
      <c r="AA163" s="2"/>
      <c r="AB163" s="4"/>
      <c r="AC163" s="2" t="str">
        <f t="shared" si="5"/>
        <v>C</v>
      </c>
      <c r="AD163" s="2" t="str">
        <f t="shared" si="6"/>
        <v xml:space="preserve"> </v>
      </c>
      <c r="AE163" s="5" t="str">
        <f t="shared" si="7"/>
        <v xml:space="preserve"> </v>
      </c>
      <c r="AF163" s="5" t="str">
        <f t="shared" si="8"/>
        <v xml:space="preserve">C  </v>
      </c>
      <c r="AG163" s="30">
        <f t="shared" si="38"/>
        <v>45632</v>
      </c>
      <c r="AH163" s="5" t="str">
        <f t="shared" si="10"/>
        <v/>
      </c>
      <c r="AI163" s="30" t="str">
        <f t="shared" si="11"/>
        <v/>
      </c>
      <c r="AJ163" s="31" t="str">
        <f t="shared" si="33"/>
        <v/>
      </c>
      <c r="AK163" s="32" t="str">
        <f t="shared" si="12"/>
        <v/>
      </c>
      <c r="AL163" s="31" t="str">
        <f t="shared" si="34"/>
        <v/>
      </c>
      <c r="AM163" s="31" t="str">
        <f t="shared" si="35"/>
        <v/>
      </c>
      <c r="AN163" s="12"/>
      <c r="AO163" s="13"/>
      <c r="AP163" s="12"/>
      <c r="AQ163" s="13"/>
      <c r="AR163" s="12"/>
      <c r="AS163" s="13"/>
      <c r="AT163" s="14"/>
      <c r="AU163" s="13"/>
    </row>
    <row r="164" spans="1:47" ht="31.5" customHeight="1">
      <c r="A164" s="2">
        <v>160</v>
      </c>
      <c r="B164" s="26">
        <v>25094894</v>
      </c>
      <c r="C164" s="25"/>
      <c r="D164" s="3">
        <v>45635</v>
      </c>
      <c r="E164" s="2"/>
      <c r="F164" s="4" t="s">
        <v>71</v>
      </c>
      <c r="G164" s="4" t="s">
        <v>83</v>
      </c>
      <c r="H164" s="4">
        <v>0</v>
      </c>
      <c r="I164" s="4">
        <v>0</v>
      </c>
      <c r="J164" s="4">
        <v>0</v>
      </c>
      <c r="K164" s="4">
        <v>0</v>
      </c>
      <c r="L164" s="4">
        <v>1</v>
      </c>
      <c r="M164" s="4">
        <v>1</v>
      </c>
      <c r="N164" s="36" t="s">
        <v>105</v>
      </c>
      <c r="O164" s="2"/>
      <c r="P164" s="2" t="s">
        <v>110</v>
      </c>
      <c r="Q164" s="3"/>
      <c r="R164" s="2"/>
      <c r="S164" s="15" t="str">
        <f>IF(AC164="D",設定用!$E$4,
IF(AC164=" ","",
IF(RIGHT(AF164,2)="EH",設定用!$E$1,
IF(RIGHT(AF164,2)="EI",設定用!$E$2,
IF(LEFT(AF164,2)="AF",設定用!$E$4,
IF(LEFT(AF164,2)="AG",設定用!$E$5,
IF(LEFT(AF164,2)="BF",設定用!$E$4,
IF(LEFT(AF164,2)="BG",設定用!$E$5,
IF(LEFT(AF164,2)="CF",設定用!$E$3,
IF(LEFT(AF164,2)="CG",設定用!$E$4,設定用!$E$6))))))))))</f>
        <v>No Match</v>
      </c>
      <c r="T164" s="7">
        <f t="shared" ref="T164:T202" si="39">IF(S164="投与不可","",IF(D164="","",IF(AC164="A",EDATE(D164,13)-1,IF(AC164="B",EDATE(D164,7)-1,IF(AC164=" ","",EDATE(D164,25)-1)))))</f>
        <v>46395</v>
      </c>
      <c r="U164" s="27" t="str">
        <f t="shared" ref="U164:U202" si="40">IF(AH164="",IF(AK164="","-",IF(AK164="B","-",IF(AK164="D",CONCATENATE(TEXT(AL164,"yyyy/m/d"),"~",TEXT(AM164,"yyyy/m/d"),CHAR(10),TEXT($Q$3+1,"yyyy/m/d"),"~",TEXT(T164,"yyyy/m/d")),CONCATENATE(TEXT(AL164,"yyyy/m/d"),"~",TEXT(AM164,"yyyy/m/d"))))),IF(AH164="B","-",IF(AH164="D",CONCATENATE(TEXT(AI164,"yyyy/m/d"),"~",TEXT(AJ164,"yyyy/m/d"),CHAR(10),TEXT($P$3+1,"yyyy/m/d"),"~",TEXT(T164,"yyyy/m/d")),CONCATENATE(TEXT(AI164,"yyyy/m/d"),"~",TEXT(AJ164,"yyyy/m/d")))))</f>
        <v>-</v>
      </c>
      <c r="V164" s="3"/>
      <c r="W164" s="3"/>
      <c r="X164" s="8" t="str">
        <f>IF(W164="","",DATEDIF(D164,W164,"M"))</f>
        <v/>
      </c>
      <c r="Y164" s="3"/>
      <c r="Z164" s="4"/>
      <c r="AA164" s="2"/>
      <c r="AB164" s="4"/>
      <c r="AC164" s="2" t="str">
        <f t="shared" si="5"/>
        <v>C</v>
      </c>
      <c r="AD164" s="2" t="str">
        <f t="shared" si="6"/>
        <v xml:space="preserve"> </v>
      </c>
      <c r="AE164" s="5" t="str">
        <f t="shared" si="7"/>
        <v xml:space="preserve"> </v>
      </c>
      <c r="AF164" s="5" t="str">
        <f t="shared" si="8"/>
        <v xml:space="preserve">C  </v>
      </c>
      <c r="AG164" s="30">
        <f t="shared" ref="AG164:AG173" si="41">IF(D164="","",IF(P164="ニルセビマブ",EOMONTH(Q164,4)+1,IF(AND(V164="ニルセビマブ",D164&gt;=$P$2,D164&lt;=$P$3),$P$3+1,IF(AND(V164="パリビズマブ",D164&gt;=$Q$2,D164&lt;=$Q$3),$Q$3+1,D164))))</f>
        <v>45635</v>
      </c>
      <c r="AH164" s="5" t="str">
        <f t="shared" ref="AH164:AH202" si="42">IF(OR(S164="投与不可",T164&lt;=AG164),"",
IF(V164="ニルセビマブ",IF($P$2="","G",IF(AG164&gt;$P$3,"A",IF(AG164&gt;$P$2,IF(T164&lt;$P$3,"B","C"),IF(T164&gt;$P$2,IF(T164&gt;$P$3,"D","E"),"F")))),""))</f>
        <v/>
      </c>
      <c r="AI164" s="30" t="str">
        <f t="shared" ref="AI164:AI202" si="43">IF(OR(AH164="B",AH164=""),"",IF(AH164="C",$P$3+1,AG164))</f>
        <v/>
      </c>
      <c r="AJ164" s="31" t="str">
        <f t="shared" si="15"/>
        <v/>
      </c>
      <c r="AK164" s="32" t="str">
        <f t="shared" ref="AK164:AK202" si="44">IF(OR(S164="投与不可",T164&lt;=AG164),"",
IF(V164="パリビズマブ",IF($Q$2="","G",IF(AG164&gt;$Q$3,"A",IF(AG164&gt;$Q$2,IF(T164&lt;$Q$3,"B","C"),IF(T164&gt;$Q$2,IF(T164&gt;$Q$3,"D","E"),"F")))),""))</f>
        <v/>
      </c>
      <c r="AL164" s="31" t="str">
        <f t="shared" si="16"/>
        <v/>
      </c>
      <c r="AM164" s="31" t="str">
        <f t="shared" si="17"/>
        <v/>
      </c>
      <c r="AN164" s="12"/>
      <c r="AO164" s="13"/>
      <c r="AP164" s="12"/>
      <c r="AQ164" s="13"/>
      <c r="AR164" s="12"/>
      <c r="AS164" s="13"/>
      <c r="AT164" s="14"/>
      <c r="AU164" s="13"/>
    </row>
    <row r="165" spans="1:47" ht="31.5" customHeight="1">
      <c r="A165" s="2">
        <v>161</v>
      </c>
      <c r="B165" s="26">
        <v>25097582</v>
      </c>
      <c r="C165" s="25"/>
      <c r="D165" s="3">
        <v>45638</v>
      </c>
      <c r="E165" s="2"/>
      <c r="F165" s="4" t="s">
        <v>71</v>
      </c>
      <c r="G165" s="4" t="s">
        <v>87</v>
      </c>
      <c r="H165" s="4">
        <v>0</v>
      </c>
      <c r="I165" s="4">
        <v>0</v>
      </c>
      <c r="J165" s="4">
        <v>0</v>
      </c>
      <c r="K165" s="4">
        <v>0</v>
      </c>
      <c r="L165" s="4">
        <v>2</v>
      </c>
      <c r="M165" s="4">
        <v>2</v>
      </c>
      <c r="N165" s="36" t="s">
        <v>105</v>
      </c>
      <c r="O165" s="2"/>
      <c r="P165" s="2" t="s">
        <v>110</v>
      </c>
      <c r="Q165" s="3"/>
      <c r="R165" s="2"/>
      <c r="S165" s="15" t="str">
        <f>IF(AC165="D",設定用!$E$4,
IF(AC165=" ","",
IF(RIGHT(AF165,2)="EH",設定用!$E$1,
IF(RIGHT(AF165,2)="EI",設定用!$E$2,
IF(LEFT(AF165,2)="AF",設定用!$E$4,
IF(LEFT(AF165,2)="AG",設定用!$E$5,
IF(LEFT(AF165,2)="BF",設定用!$E$4,
IF(LEFT(AF165,2)="BG",設定用!$E$5,
IF(LEFT(AF165,2)="CF",設定用!$E$3,
IF(LEFT(AF165,2)="CG",設定用!$E$4,設定用!$E$6))))))))))</f>
        <v>No Match</v>
      </c>
      <c r="T165" s="7">
        <f t="shared" si="39"/>
        <v>46398</v>
      </c>
      <c r="U165" s="27" t="str">
        <f t="shared" si="40"/>
        <v>-</v>
      </c>
      <c r="V165" s="3"/>
      <c r="W165" s="3"/>
      <c r="X165" s="8" t="str">
        <f t="shared" ref="X165" si="45">IF(W165="","",DATEDIF(D165,W165,"M"))</f>
        <v/>
      </c>
      <c r="Y165" s="3"/>
      <c r="Z165" s="4"/>
      <c r="AA165" s="2"/>
      <c r="AB165" s="4"/>
      <c r="AC165" s="2" t="str">
        <f t="shared" si="5"/>
        <v>C</v>
      </c>
      <c r="AD165" s="2" t="str">
        <f t="shared" si="6"/>
        <v xml:space="preserve"> </v>
      </c>
      <c r="AE165" s="5" t="str">
        <f t="shared" si="7"/>
        <v xml:space="preserve"> </v>
      </c>
      <c r="AF165" s="5" t="str">
        <f t="shared" si="8"/>
        <v xml:space="preserve">C  </v>
      </c>
      <c r="AG165" s="30">
        <f t="shared" si="41"/>
        <v>45638</v>
      </c>
      <c r="AH165" s="5" t="str">
        <f t="shared" si="42"/>
        <v/>
      </c>
      <c r="AI165" s="30" t="str">
        <f t="shared" si="43"/>
        <v/>
      </c>
      <c r="AJ165" s="31" t="str">
        <f t="shared" si="15"/>
        <v/>
      </c>
      <c r="AK165" s="32" t="str">
        <f t="shared" si="44"/>
        <v/>
      </c>
      <c r="AL165" s="31" t="str">
        <f t="shared" si="16"/>
        <v/>
      </c>
      <c r="AM165" s="31" t="str">
        <f t="shared" si="17"/>
        <v/>
      </c>
      <c r="AN165" s="12"/>
      <c r="AO165" s="13"/>
      <c r="AP165" s="12"/>
      <c r="AQ165" s="13"/>
      <c r="AR165" s="12"/>
      <c r="AS165" s="13"/>
      <c r="AT165" s="14"/>
      <c r="AU165" s="13"/>
    </row>
    <row r="166" spans="1:47" ht="31.5" customHeight="1">
      <c r="A166" s="2">
        <v>162</v>
      </c>
      <c r="B166" s="26">
        <v>25101723</v>
      </c>
      <c r="C166" s="25"/>
      <c r="D166" s="3">
        <v>45645</v>
      </c>
      <c r="E166" s="2"/>
      <c r="F166" s="4" t="s">
        <v>71</v>
      </c>
      <c r="G166" s="4" t="s">
        <v>94</v>
      </c>
      <c r="H166" s="4">
        <v>0</v>
      </c>
      <c r="I166" s="4">
        <v>0</v>
      </c>
      <c r="J166" s="4">
        <v>0</v>
      </c>
      <c r="K166" s="4">
        <v>0</v>
      </c>
      <c r="L166" s="4">
        <v>1</v>
      </c>
      <c r="M166" s="4">
        <v>1</v>
      </c>
      <c r="N166" s="36" t="s">
        <v>105</v>
      </c>
      <c r="O166" s="2"/>
      <c r="P166" s="2" t="s">
        <v>110</v>
      </c>
      <c r="Q166" s="3"/>
      <c r="R166" s="2"/>
      <c r="S166" s="15" t="str">
        <f>IF(AC166="D",設定用!$E$4,
IF(AC166=" ","",
IF(RIGHT(AF166,2)="EH",設定用!$E$1,
IF(RIGHT(AF166,2)="EI",設定用!$E$2,
IF(LEFT(AF166,2)="AF",設定用!$E$4,
IF(LEFT(AF166,2)="AG",設定用!$E$5,
IF(LEFT(AF166,2)="BF",設定用!$E$4,
IF(LEFT(AF166,2)="BG",設定用!$E$5,
IF(LEFT(AF166,2)="CF",設定用!$E$3,
IF(LEFT(AF166,2)="CG",設定用!$E$4,設定用!$E$6))))))))))</f>
        <v>No Match</v>
      </c>
      <c r="T166" s="7">
        <f t="shared" si="39"/>
        <v>46405</v>
      </c>
      <c r="U166" s="27" t="str">
        <f t="shared" si="40"/>
        <v>-</v>
      </c>
      <c r="V166" s="3"/>
      <c r="W166" s="3"/>
      <c r="X166" s="8" t="str">
        <f>IF(W166="","",DATEDIF(D166,W166,"M"))</f>
        <v/>
      </c>
      <c r="Y166" s="3"/>
      <c r="Z166" s="4"/>
      <c r="AA166" s="2"/>
      <c r="AB166" s="4"/>
      <c r="AC166" s="2" t="str">
        <f t="shared" si="5"/>
        <v>C</v>
      </c>
      <c r="AD166" s="2" t="str">
        <f t="shared" si="6"/>
        <v xml:space="preserve"> </v>
      </c>
      <c r="AE166" s="5" t="str">
        <f t="shared" si="7"/>
        <v xml:space="preserve"> </v>
      </c>
      <c r="AF166" s="5" t="str">
        <f t="shared" si="8"/>
        <v xml:space="preserve">C  </v>
      </c>
      <c r="AG166" s="30">
        <f t="shared" si="41"/>
        <v>45645</v>
      </c>
      <c r="AH166" s="5" t="str">
        <f t="shared" si="42"/>
        <v/>
      </c>
      <c r="AI166" s="30" t="str">
        <f t="shared" si="43"/>
        <v/>
      </c>
      <c r="AJ166" s="31" t="str">
        <f t="shared" si="15"/>
        <v/>
      </c>
      <c r="AK166" s="32" t="str">
        <f t="shared" si="44"/>
        <v/>
      </c>
      <c r="AL166" s="31" t="str">
        <f t="shared" si="16"/>
        <v/>
      </c>
      <c r="AM166" s="31" t="str">
        <f t="shared" si="17"/>
        <v/>
      </c>
      <c r="AN166" s="12"/>
      <c r="AO166" s="13"/>
      <c r="AP166" s="12"/>
      <c r="AQ166" s="13"/>
      <c r="AR166" s="12"/>
      <c r="AS166" s="13"/>
      <c r="AT166" s="14"/>
      <c r="AU166" s="13"/>
    </row>
    <row r="167" spans="1:47" ht="31.5" customHeight="1">
      <c r="A167" s="2">
        <v>163</v>
      </c>
      <c r="B167" s="26">
        <v>25109064</v>
      </c>
      <c r="C167" s="25"/>
      <c r="D167" s="3">
        <v>45655</v>
      </c>
      <c r="E167" s="2"/>
      <c r="F167" s="4" t="s">
        <v>71</v>
      </c>
      <c r="G167" s="4" t="s">
        <v>102</v>
      </c>
      <c r="H167" s="4">
        <v>0</v>
      </c>
      <c r="I167" s="4">
        <v>0</v>
      </c>
      <c r="J167" s="4">
        <v>0</v>
      </c>
      <c r="K167" s="4">
        <v>0</v>
      </c>
      <c r="L167" s="4">
        <v>1</v>
      </c>
      <c r="M167" s="4">
        <v>1</v>
      </c>
      <c r="N167" s="36" t="s">
        <v>105</v>
      </c>
      <c r="O167" s="2"/>
      <c r="P167" s="2" t="s">
        <v>110</v>
      </c>
      <c r="Q167" s="3"/>
      <c r="R167" s="2"/>
      <c r="S167" s="15" t="str">
        <f>IF(AC167="D",設定用!$E$4,
IF(AC167=" ","",
IF(RIGHT(AF167,2)="EH",設定用!$E$1,
IF(RIGHT(AF167,2)="EI",設定用!$E$2,
IF(LEFT(AF167,2)="AF",設定用!$E$4,
IF(LEFT(AF167,2)="AG",設定用!$E$5,
IF(LEFT(AF167,2)="BF",設定用!$E$4,
IF(LEFT(AF167,2)="BG",設定用!$E$5,
IF(LEFT(AF167,2)="CF",設定用!$E$3,
IF(LEFT(AF167,2)="CG",設定用!$E$4,設定用!$E$6))))))))))</f>
        <v>No Match</v>
      </c>
      <c r="T167" s="7">
        <f t="shared" si="39"/>
        <v>46415</v>
      </c>
      <c r="U167" s="27" t="str">
        <f t="shared" si="40"/>
        <v>-</v>
      </c>
      <c r="V167" s="3"/>
      <c r="W167" s="3"/>
      <c r="X167" s="8" t="str">
        <f t="shared" ref="X167:X202" si="46">IF(W167="","",DATEDIF(D167,W167,"M"))</f>
        <v/>
      </c>
      <c r="Y167" s="3"/>
      <c r="Z167" s="4"/>
      <c r="AA167" s="2"/>
      <c r="AB167" s="4"/>
      <c r="AC167" s="2" t="str">
        <f t="shared" si="5"/>
        <v>C</v>
      </c>
      <c r="AD167" s="2" t="str">
        <f t="shared" si="6"/>
        <v xml:space="preserve"> </v>
      </c>
      <c r="AE167" s="5" t="str">
        <f t="shared" si="7"/>
        <v xml:space="preserve"> </v>
      </c>
      <c r="AF167" s="5" t="str">
        <f t="shared" si="8"/>
        <v xml:space="preserve">C  </v>
      </c>
      <c r="AG167" s="30">
        <f t="shared" si="41"/>
        <v>45655</v>
      </c>
      <c r="AH167" s="5" t="str">
        <f t="shared" si="42"/>
        <v/>
      </c>
      <c r="AI167" s="30" t="str">
        <f t="shared" si="43"/>
        <v/>
      </c>
      <c r="AJ167" s="31" t="str">
        <f t="shared" si="15"/>
        <v/>
      </c>
      <c r="AK167" s="32" t="str">
        <f t="shared" si="44"/>
        <v/>
      </c>
      <c r="AL167" s="31" t="str">
        <f t="shared" si="16"/>
        <v/>
      </c>
      <c r="AM167" s="31" t="str">
        <f t="shared" si="17"/>
        <v/>
      </c>
      <c r="AN167" s="12"/>
      <c r="AO167" s="13"/>
      <c r="AP167" s="12"/>
      <c r="AQ167" s="13"/>
      <c r="AR167" s="12"/>
      <c r="AS167" s="13"/>
      <c r="AT167" s="14"/>
      <c r="AU167" s="13"/>
    </row>
    <row r="168" spans="1:47" ht="31.5" customHeight="1">
      <c r="A168" s="2">
        <v>164</v>
      </c>
      <c r="B168" s="26">
        <v>25109072</v>
      </c>
      <c r="C168" s="25"/>
      <c r="D168" s="3">
        <v>45655</v>
      </c>
      <c r="E168" s="2"/>
      <c r="F168" s="4" t="s">
        <v>71</v>
      </c>
      <c r="G168" s="4"/>
      <c r="H168" s="4">
        <v>0</v>
      </c>
      <c r="I168" s="4">
        <v>0</v>
      </c>
      <c r="J168" s="4">
        <v>0</v>
      </c>
      <c r="K168" s="4">
        <v>0</v>
      </c>
      <c r="L168" s="4">
        <v>1</v>
      </c>
      <c r="M168" s="4">
        <v>1</v>
      </c>
      <c r="N168" s="36" t="s">
        <v>105</v>
      </c>
      <c r="O168" s="2"/>
      <c r="P168" s="2" t="s">
        <v>110</v>
      </c>
      <c r="Q168" s="3"/>
      <c r="R168" s="2"/>
      <c r="S168" s="15" t="str">
        <f>IF(AC168="D",設定用!$E$4,
IF(AC168=" ","",
IF(RIGHT(AF168,2)="EH",設定用!$E$1,
IF(RIGHT(AF168,2)="EI",設定用!$E$2,
IF(LEFT(AF168,2)="AF",設定用!$E$4,
IF(LEFT(AF168,2)="AG",設定用!$E$5,
IF(LEFT(AF168,2)="BF",設定用!$E$4,
IF(LEFT(AF168,2)="BG",設定用!$E$5,
IF(LEFT(AF168,2)="CF",設定用!$E$3,
IF(LEFT(AF168,2)="CG",設定用!$E$4,設定用!$E$6))))))))))</f>
        <v>No Match</v>
      </c>
      <c r="T168" s="7">
        <f t="shared" si="39"/>
        <v>46415</v>
      </c>
      <c r="U168" s="27" t="str">
        <f t="shared" si="40"/>
        <v>-</v>
      </c>
      <c r="V168" s="3"/>
      <c r="W168" s="3"/>
      <c r="X168" s="8" t="str">
        <f t="shared" si="46"/>
        <v/>
      </c>
      <c r="Y168" s="3"/>
      <c r="Z168" s="4"/>
      <c r="AA168" s="2"/>
      <c r="AB168" s="4"/>
      <c r="AC168" s="2" t="str">
        <f t="shared" si="5"/>
        <v>C</v>
      </c>
      <c r="AD168" s="2" t="str">
        <f t="shared" si="6"/>
        <v xml:space="preserve"> </v>
      </c>
      <c r="AE168" s="5" t="str">
        <f t="shared" si="7"/>
        <v xml:space="preserve"> </v>
      </c>
      <c r="AF168" s="5" t="str">
        <f t="shared" si="8"/>
        <v xml:space="preserve">C  </v>
      </c>
      <c r="AG168" s="30">
        <f t="shared" si="41"/>
        <v>45655</v>
      </c>
      <c r="AH168" s="5" t="str">
        <f t="shared" si="42"/>
        <v/>
      </c>
      <c r="AI168" s="30" t="str">
        <f t="shared" si="43"/>
        <v/>
      </c>
      <c r="AJ168" s="31" t="str">
        <f t="shared" si="15"/>
        <v/>
      </c>
      <c r="AK168" s="32" t="str">
        <f t="shared" si="44"/>
        <v/>
      </c>
      <c r="AL168" s="31" t="str">
        <f t="shared" si="16"/>
        <v/>
      </c>
      <c r="AM168" s="31" t="str">
        <f t="shared" si="17"/>
        <v/>
      </c>
      <c r="AN168" s="12"/>
      <c r="AO168" s="13"/>
      <c r="AP168" s="12"/>
      <c r="AQ168" s="13"/>
      <c r="AR168" s="12"/>
      <c r="AS168" s="13"/>
      <c r="AT168" s="14"/>
      <c r="AU168" s="13"/>
    </row>
    <row r="169" spans="1:47" ht="31.5" customHeight="1">
      <c r="A169" s="2">
        <v>165</v>
      </c>
      <c r="B169" s="26">
        <v>25109286</v>
      </c>
      <c r="C169" s="25"/>
      <c r="D169" s="3">
        <v>45656</v>
      </c>
      <c r="E169" s="2"/>
      <c r="F169" s="4" t="s">
        <v>71</v>
      </c>
      <c r="G169" s="4"/>
      <c r="H169" s="4">
        <v>0</v>
      </c>
      <c r="I169" s="4">
        <v>0</v>
      </c>
      <c r="J169" s="4">
        <v>0</v>
      </c>
      <c r="K169" s="4">
        <v>0</v>
      </c>
      <c r="L169" s="4">
        <v>1</v>
      </c>
      <c r="M169" s="4">
        <v>1</v>
      </c>
      <c r="N169" s="36" t="s">
        <v>105</v>
      </c>
      <c r="O169" s="2"/>
      <c r="P169" s="2" t="s">
        <v>110</v>
      </c>
      <c r="Q169" s="3"/>
      <c r="R169" s="2"/>
      <c r="S169" s="15" t="str">
        <f>IF(AC169="D",設定用!$E$4,
IF(AC169=" ","",
IF(RIGHT(AF169,2)="EH",設定用!$E$1,
IF(RIGHT(AF169,2)="EI",設定用!$E$2,
IF(LEFT(AF169,2)="AF",設定用!$E$4,
IF(LEFT(AF169,2)="AG",設定用!$E$5,
IF(LEFT(AF169,2)="BF",設定用!$E$4,
IF(LEFT(AF169,2)="BG",設定用!$E$5,
IF(LEFT(AF169,2)="CF",設定用!$E$3,
IF(LEFT(AF169,2)="CG",設定用!$E$4,設定用!$E$6))))))))))</f>
        <v>No Match</v>
      </c>
      <c r="T169" s="7">
        <f t="shared" si="39"/>
        <v>46416</v>
      </c>
      <c r="U169" s="27" t="str">
        <f t="shared" si="40"/>
        <v>-</v>
      </c>
      <c r="V169" s="3"/>
      <c r="W169" s="3"/>
      <c r="X169" s="8" t="str">
        <f t="shared" si="46"/>
        <v/>
      </c>
      <c r="Y169" s="3"/>
      <c r="Z169" s="4"/>
      <c r="AA169" s="2"/>
      <c r="AB169" s="4"/>
      <c r="AC169" s="2" t="str">
        <f t="shared" si="5"/>
        <v>C</v>
      </c>
      <c r="AD169" s="2" t="str">
        <f t="shared" si="6"/>
        <v xml:space="preserve"> </v>
      </c>
      <c r="AE169" s="5" t="str">
        <f t="shared" si="7"/>
        <v xml:space="preserve"> </v>
      </c>
      <c r="AF169" s="5" t="str">
        <f t="shared" si="8"/>
        <v xml:space="preserve">C  </v>
      </c>
      <c r="AG169" s="30">
        <f t="shared" si="41"/>
        <v>45656</v>
      </c>
      <c r="AH169" s="5" t="str">
        <f t="shared" si="42"/>
        <v/>
      </c>
      <c r="AI169" s="30" t="str">
        <f t="shared" si="43"/>
        <v/>
      </c>
      <c r="AJ169" s="31" t="str">
        <f t="shared" si="15"/>
        <v/>
      </c>
      <c r="AK169" s="32" t="str">
        <f t="shared" si="44"/>
        <v/>
      </c>
      <c r="AL169" s="31" t="str">
        <f t="shared" si="16"/>
        <v/>
      </c>
      <c r="AM169" s="31" t="str">
        <f t="shared" si="17"/>
        <v/>
      </c>
      <c r="AN169" s="12"/>
      <c r="AO169" s="13"/>
      <c r="AP169" s="12"/>
      <c r="AQ169" s="13"/>
      <c r="AR169" s="12"/>
      <c r="AS169" s="13"/>
      <c r="AT169" s="14"/>
      <c r="AU169" s="13"/>
    </row>
    <row r="170" spans="1:47" ht="31.5" customHeight="1">
      <c r="A170" s="2">
        <v>166</v>
      </c>
      <c r="B170" s="26">
        <v>25111365</v>
      </c>
      <c r="C170" s="25"/>
      <c r="D170" s="3">
        <v>45663</v>
      </c>
      <c r="E170" s="2"/>
      <c r="F170" s="4" t="s">
        <v>71</v>
      </c>
      <c r="G170" s="4" t="s">
        <v>101</v>
      </c>
      <c r="H170" s="4">
        <v>0</v>
      </c>
      <c r="I170" s="4">
        <v>0</v>
      </c>
      <c r="J170" s="4">
        <v>0</v>
      </c>
      <c r="K170" s="4">
        <v>0</v>
      </c>
      <c r="L170" s="4">
        <v>1</v>
      </c>
      <c r="M170" s="4">
        <v>1</v>
      </c>
      <c r="N170" s="36" t="s">
        <v>105</v>
      </c>
      <c r="O170" s="2"/>
      <c r="P170" s="2" t="s">
        <v>110</v>
      </c>
      <c r="Q170" s="3"/>
      <c r="R170" s="2"/>
      <c r="S170" s="15" t="str">
        <f>IF(AC170="D",設定用!$E$4,
IF(AC170=" ","",
IF(RIGHT(AF170,2)="EH",設定用!$E$1,
IF(RIGHT(AF170,2)="EI",設定用!$E$2,
IF(LEFT(AF170,2)="AF",設定用!$E$4,
IF(LEFT(AF170,2)="AG",設定用!$E$5,
IF(LEFT(AF170,2)="BF",設定用!$E$4,
IF(LEFT(AF170,2)="BG",設定用!$E$5,
IF(LEFT(AF170,2)="CF",設定用!$E$3,
IF(LEFT(AF170,2)="CG",設定用!$E$4,設定用!$E$6))))))))))</f>
        <v>No Match</v>
      </c>
      <c r="T170" s="7">
        <f t="shared" si="39"/>
        <v>46423</v>
      </c>
      <c r="U170" s="27" t="str">
        <f t="shared" si="40"/>
        <v>-</v>
      </c>
      <c r="V170" s="3"/>
      <c r="W170" s="3"/>
      <c r="X170" s="8" t="str">
        <f t="shared" si="46"/>
        <v/>
      </c>
      <c r="Y170" s="3"/>
      <c r="Z170" s="4"/>
      <c r="AA170" s="2"/>
      <c r="AB170" s="4"/>
      <c r="AC170" s="2" t="str">
        <f t="shared" si="5"/>
        <v>C</v>
      </c>
      <c r="AD170" s="2" t="str">
        <f t="shared" si="6"/>
        <v xml:space="preserve"> </v>
      </c>
      <c r="AE170" s="5" t="str">
        <f t="shared" si="7"/>
        <v xml:space="preserve"> </v>
      </c>
      <c r="AF170" s="5" t="str">
        <f t="shared" si="8"/>
        <v xml:space="preserve">C  </v>
      </c>
      <c r="AG170" s="30">
        <f t="shared" si="41"/>
        <v>45663</v>
      </c>
      <c r="AH170" s="5" t="str">
        <f t="shared" si="42"/>
        <v/>
      </c>
      <c r="AI170" s="30" t="str">
        <f t="shared" si="43"/>
        <v/>
      </c>
      <c r="AJ170" s="31" t="str">
        <f t="shared" si="15"/>
        <v/>
      </c>
      <c r="AK170" s="32" t="str">
        <f t="shared" si="44"/>
        <v/>
      </c>
      <c r="AL170" s="31" t="str">
        <f t="shared" si="16"/>
        <v/>
      </c>
      <c r="AM170" s="31" t="str">
        <f t="shared" si="17"/>
        <v/>
      </c>
      <c r="AN170" s="12"/>
      <c r="AO170" s="13"/>
      <c r="AP170" s="12"/>
      <c r="AQ170" s="13"/>
      <c r="AR170" s="12"/>
      <c r="AS170" s="13"/>
      <c r="AT170" s="14"/>
      <c r="AU170" s="13"/>
    </row>
    <row r="171" spans="1:47" ht="31.5" customHeight="1">
      <c r="A171" s="2">
        <v>167</v>
      </c>
      <c r="B171" s="26">
        <v>25114849</v>
      </c>
      <c r="C171" s="25"/>
      <c r="D171" s="3">
        <v>45665</v>
      </c>
      <c r="E171" s="2"/>
      <c r="F171" s="4" t="s">
        <v>71</v>
      </c>
      <c r="G171" s="4"/>
      <c r="H171" s="4">
        <v>0</v>
      </c>
      <c r="I171" s="4">
        <v>0</v>
      </c>
      <c r="J171" s="4">
        <v>0</v>
      </c>
      <c r="K171" s="4">
        <v>0</v>
      </c>
      <c r="L171" s="4">
        <v>1</v>
      </c>
      <c r="M171" s="4">
        <v>1</v>
      </c>
      <c r="N171" s="36" t="s">
        <v>105</v>
      </c>
      <c r="O171" s="2"/>
      <c r="P171" s="2" t="s">
        <v>110</v>
      </c>
      <c r="Q171" s="3"/>
      <c r="R171" s="2"/>
      <c r="S171" s="15" t="str">
        <f>IF(AC171="D",設定用!$E$4,
IF(AC171=" ","",
IF(RIGHT(AF171,2)="EH",設定用!$E$1,
IF(RIGHT(AF171,2)="EI",設定用!$E$2,
IF(LEFT(AF171,2)="AF",設定用!$E$4,
IF(LEFT(AF171,2)="AG",設定用!$E$5,
IF(LEFT(AF171,2)="BF",設定用!$E$4,
IF(LEFT(AF171,2)="BG",設定用!$E$5,
IF(LEFT(AF171,2)="CF",設定用!$E$3,
IF(LEFT(AF171,2)="CG",設定用!$E$4,設定用!$E$6))))))))))</f>
        <v>No Match</v>
      </c>
      <c r="T171" s="7">
        <f t="shared" si="39"/>
        <v>46425</v>
      </c>
      <c r="U171" s="27" t="str">
        <f t="shared" si="40"/>
        <v>-</v>
      </c>
      <c r="V171" s="3"/>
      <c r="W171" s="3"/>
      <c r="X171" s="8" t="str">
        <f t="shared" si="46"/>
        <v/>
      </c>
      <c r="Y171" s="3"/>
      <c r="Z171" s="4"/>
      <c r="AA171" s="2"/>
      <c r="AB171" s="4"/>
      <c r="AC171" s="2" t="str">
        <f t="shared" si="5"/>
        <v>C</v>
      </c>
      <c r="AD171" s="2" t="str">
        <f t="shared" si="6"/>
        <v xml:space="preserve"> </v>
      </c>
      <c r="AE171" s="5" t="str">
        <f t="shared" si="7"/>
        <v xml:space="preserve"> </v>
      </c>
      <c r="AF171" s="5" t="str">
        <f t="shared" si="8"/>
        <v xml:space="preserve">C  </v>
      </c>
      <c r="AG171" s="30">
        <f t="shared" si="41"/>
        <v>45665</v>
      </c>
      <c r="AH171" s="5" t="str">
        <f t="shared" si="42"/>
        <v/>
      </c>
      <c r="AI171" s="30" t="str">
        <f t="shared" si="43"/>
        <v/>
      </c>
      <c r="AJ171" s="31" t="str">
        <f t="shared" si="15"/>
        <v/>
      </c>
      <c r="AK171" s="32" t="str">
        <f t="shared" si="44"/>
        <v/>
      </c>
      <c r="AL171" s="31" t="str">
        <f t="shared" si="16"/>
        <v/>
      </c>
      <c r="AM171" s="31" t="str">
        <f t="shared" si="17"/>
        <v/>
      </c>
      <c r="AN171" s="12"/>
      <c r="AO171" s="13"/>
      <c r="AP171" s="12"/>
      <c r="AQ171" s="13"/>
      <c r="AR171" s="12"/>
      <c r="AS171" s="13"/>
      <c r="AT171" s="14"/>
      <c r="AU171" s="13"/>
    </row>
    <row r="172" spans="1:47" ht="31.5" customHeight="1">
      <c r="A172" s="2">
        <v>168</v>
      </c>
      <c r="B172" s="26">
        <v>25129302</v>
      </c>
      <c r="C172" s="25"/>
      <c r="D172" s="3">
        <v>45673</v>
      </c>
      <c r="E172" s="2"/>
      <c r="F172" s="4" t="s">
        <v>71</v>
      </c>
      <c r="G172" s="4" t="s">
        <v>89</v>
      </c>
      <c r="H172" s="4">
        <v>0</v>
      </c>
      <c r="I172" s="4">
        <v>0</v>
      </c>
      <c r="J172" s="4">
        <v>0</v>
      </c>
      <c r="K172" s="4">
        <v>0</v>
      </c>
      <c r="L172" s="4">
        <v>1</v>
      </c>
      <c r="M172" s="4">
        <v>1</v>
      </c>
      <c r="N172" s="36" t="s">
        <v>105</v>
      </c>
      <c r="O172" s="2"/>
      <c r="P172" s="2" t="s">
        <v>110</v>
      </c>
      <c r="Q172" s="3"/>
      <c r="R172" s="2"/>
      <c r="S172" s="15" t="str">
        <f>IF(AC172="D",設定用!$E$4,
IF(AC172=" ","",
IF(RIGHT(AF172,2)="EH",設定用!$E$1,
IF(RIGHT(AF172,2)="EI",設定用!$E$2,
IF(LEFT(AF172,2)="AF",設定用!$E$4,
IF(LEFT(AF172,2)="AG",設定用!$E$5,
IF(LEFT(AF172,2)="BF",設定用!$E$4,
IF(LEFT(AF172,2)="BG",設定用!$E$5,
IF(LEFT(AF172,2)="CF",設定用!$E$3,
IF(LEFT(AF172,2)="CG",設定用!$E$4,設定用!$E$6))))))))))</f>
        <v>No Match</v>
      </c>
      <c r="T172" s="7">
        <f t="shared" si="39"/>
        <v>46433</v>
      </c>
      <c r="U172" s="27" t="str">
        <f t="shared" si="40"/>
        <v>-</v>
      </c>
      <c r="V172" s="3"/>
      <c r="W172" s="3"/>
      <c r="X172" s="8" t="str">
        <f t="shared" si="46"/>
        <v/>
      </c>
      <c r="Y172" s="3"/>
      <c r="Z172" s="4"/>
      <c r="AA172" s="2"/>
      <c r="AB172" s="4"/>
      <c r="AC172" s="2" t="str">
        <f t="shared" si="5"/>
        <v>C</v>
      </c>
      <c r="AD172" s="2" t="str">
        <f t="shared" si="6"/>
        <v xml:space="preserve"> </v>
      </c>
      <c r="AE172" s="5" t="str">
        <f t="shared" si="7"/>
        <v xml:space="preserve"> </v>
      </c>
      <c r="AF172" s="5" t="str">
        <f t="shared" si="8"/>
        <v xml:space="preserve">C  </v>
      </c>
      <c r="AG172" s="30">
        <f t="shared" si="41"/>
        <v>45673</v>
      </c>
      <c r="AH172" s="5" t="str">
        <f t="shared" si="42"/>
        <v/>
      </c>
      <c r="AI172" s="30" t="str">
        <f t="shared" si="43"/>
        <v/>
      </c>
      <c r="AJ172" s="31" t="str">
        <f t="shared" si="15"/>
        <v/>
      </c>
      <c r="AK172" s="32" t="str">
        <f t="shared" si="44"/>
        <v/>
      </c>
      <c r="AL172" s="31" t="str">
        <f t="shared" si="16"/>
        <v/>
      </c>
      <c r="AM172" s="31" t="str">
        <f t="shared" si="17"/>
        <v/>
      </c>
      <c r="AN172" s="12"/>
      <c r="AO172" s="13"/>
      <c r="AP172" s="12"/>
      <c r="AQ172" s="13"/>
      <c r="AR172" s="12"/>
      <c r="AS172" s="13"/>
      <c r="AT172" s="14"/>
      <c r="AU172" s="13"/>
    </row>
    <row r="173" spans="1:47" ht="31.5" customHeight="1">
      <c r="A173" s="2">
        <v>169</v>
      </c>
      <c r="B173" s="26">
        <v>25122273</v>
      </c>
      <c r="C173" s="25"/>
      <c r="D173" s="3">
        <v>45674</v>
      </c>
      <c r="E173" s="2"/>
      <c r="F173" s="4" t="s">
        <v>71</v>
      </c>
      <c r="G173" s="4" t="s">
        <v>83</v>
      </c>
      <c r="H173" s="4">
        <v>0</v>
      </c>
      <c r="I173" s="4">
        <v>0</v>
      </c>
      <c r="J173" s="4">
        <v>0</v>
      </c>
      <c r="K173" s="4">
        <v>0</v>
      </c>
      <c r="L173" s="4">
        <v>1</v>
      </c>
      <c r="M173" s="4">
        <v>1</v>
      </c>
      <c r="N173" s="36" t="s">
        <v>105</v>
      </c>
      <c r="O173" s="2"/>
      <c r="P173" s="2" t="s">
        <v>110</v>
      </c>
      <c r="Q173" s="3"/>
      <c r="R173" s="2"/>
      <c r="S173" s="15" t="str">
        <f>IF(AC173="D",設定用!$E$4,
IF(AC173=" ","",
IF(RIGHT(AF173,2)="EH",設定用!$E$1,
IF(RIGHT(AF173,2)="EI",設定用!$E$2,
IF(LEFT(AF173,2)="AF",設定用!$E$4,
IF(LEFT(AF173,2)="AG",設定用!$E$5,
IF(LEFT(AF173,2)="BF",設定用!$E$4,
IF(LEFT(AF173,2)="BG",設定用!$E$5,
IF(LEFT(AF173,2)="CF",設定用!$E$3,
IF(LEFT(AF173,2)="CG",設定用!$E$4,設定用!$E$6))))))))))</f>
        <v>No Match</v>
      </c>
      <c r="T173" s="7">
        <f t="shared" si="39"/>
        <v>46434</v>
      </c>
      <c r="U173" s="27" t="str">
        <f t="shared" si="40"/>
        <v>-</v>
      </c>
      <c r="V173" s="3"/>
      <c r="W173" s="3"/>
      <c r="X173" s="8" t="str">
        <f t="shared" si="46"/>
        <v/>
      </c>
      <c r="Y173" s="3"/>
      <c r="Z173" s="4"/>
      <c r="AA173" s="2"/>
      <c r="AB173" s="4"/>
      <c r="AC173" s="2" t="str">
        <f t="shared" si="5"/>
        <v>C</v>
      </c>
      <c r="AD173" s="2" t="str">
        <f t="shared" si="6"/>
        <v xml:space="preserve"> </v>
      </c>
      <c r="AE173" s="5" t="str">
        <f t="shared" si="7"/>
        <v xml:space="preserve"> </v>
      </c>
      <c r="AF173" s="5" t="str">
        <f t="shared" si="8"/>
        <v xml:space="preserve">C  </v>
      </c>
      <c r="AG173" s="30">
        <f t="shared" si="41"/>
        <v>45674</v>
      </c>
      <c r="AH173" s="5" t="str">
        <f t="shared" si="42"/>
        <v/>
      </c>
      <c r="AI173" s="30" t="str">
        <f t="shared" si="43"/>
        <v/>
      </c>
      <c r="AJ173" s="31" t="str">
        <f t="shared" si="15"/>
        <v/>
      </c>
      <c r="AK173" s="32" t="str">
        <f t="shared" si="44"/>
        <v/>
      </c>
      <c r="AL173" s="31" t="str">
        <f t="shared" si="16"/>
        <v/>
      </c>
      <c r="AM173" s="31" t="str">
        <f t="shared" si="17"/>
        <v/>
      </c>
      <c r="AN173" s="12"/>
      <c r="AO173" s="13"/>
      <c r="AP173" s="12"/>
      <c r="AQ173" s="13"/>
      <c r="AR173" s="12"/>
      <c r="AS173" s="13"/>
      <c r="AT173" s="14"/>
      <c r="AU173" s="13"/>
    </row>
    <row r="174" spans="1:47" ht="31.5" customHeight="1">
      <c r="A174" s="2">
        <v>170</v>
      </c>
      <c r="B174" s="26">
        <v>25123610</v>
      </c>
      <c r="C174" s="25"/>
      <c r="D174" s="3">
        <v>45677</v>
      </c>
      <c r="E174" s="2"/>
      <c r="F174" s="4" t="s">
        <v>71</v>
      </c>
      <c r="G174" s="4" t="s">
        <v>83</v>
      </c>
      <c r="H174" s="4">
        <v>0</v>
      </c>
      <c r="I174" s="4">
        <v>0</v>
      </c>
      <c r="J174" s="4">
        <v>0</v>
      </c>
      <c r="K174" s="4">
        <v>0</v>
      </c>
      <c r="L174" s="4">
        <v>1</v>
      </c>
      <c r="M174" s="4">
        <v>1</v>
      </c>
      <c r="N174" s="36" t="s">
        <v>105</v>
      </c>
      <c r="O174" s="2"/>
      <c r="P174" s="2" t="s">
        <v>110</v>
      </c>
      <c r="Q174" s="3"/>
      <c r="R174" s="2"/>
      <c r="S174" s="15" t="str">
        <f>IF(AC174="D",設定用!$E$4,
IF(AC174=" ","",
IF(RIGHT(AF174,2)="EH",設定用!$E$1,
IF(RIGHT(AF174,2)="EI",設定用!$E$2,
IF(LEFT(AF174,2)="AF",設定用!$E$4,
IF(LEFT(AF174,2)="AG",設定用!$E$5,
IF(LEFT(AF174,2)="BF",設定用!$E$4,
IF(LEFT(AF174,2)="BG",設定用!$E$5,
IF(LEFT(AF174,2)="CF",設定用!$E$3,
IF(LEFT(AF174,2)="CG",設定用!$E$4,設定用!$E$6))))))))))</f>
        <v>No Match</v>
      </c>
      <c r="T174" s="7">
        <f t="shared" si="39"/>
        <v>46437</v>
      </c>
      <c r="U174" s="27" t="str">
        <f t="shared" si="40"/>
        <v>-</v>
      </c>
      <c r="V174" s="3"/>
      <c r="W174" s="3"/>
      <c r="X174" s="8" t="str">
        <f t="shared" si="46"/>
        <v/>
      </c>
      <c r="Y174" s="3"/>
      <c r="Z174" s="4"/>
      <c r="AA174" s="2"/>
      <c r="AB174" s="4"/>
      <c r="AC174" s="2" t="str">
        <f t="shared" si="5"/>
        <v>C</v>
      </c>
      <c r="AD174" s="2" t="str">
        <f t="shared" si="6"/>
        <v xml:space="preserve"> </v>
      </c>
      <c r="AE174" s="5" t="str">
        <f t="shared" si="7"/>
        <v xml:space="preserve"> </v>
      </c>
      <c r="AF174" s="5" t="str">
        <f t="shared" si="8"/>
        <v xml:space="preserve">C  </v>
      </c>
      <c r="AG174" s="30">
        <f>IF(D174="","",IF(P174="ニルセビマブ",EOMONTH(Q174,4)+1,IF(AND(V174="ニルセビマブ",D174&gt;=$P$2,D174&lt;=$P$3),$P$3+1,IF(AND(V174="パリビズマブ",D174&gt;=$Q$2,D174&lt;=$Q$3),$Q$3+1,D174))))</f>
        <v>45677</v>
      </c>
      <c r="AH174" s="5" t="str">
        <f t="shared" si="42"/>
        <v/>
      </c>
      <c r="AI174" s="30" t="str">
        <f t="shared" si="43"/>
        <v/>
      </c>
      <c r="AJ174" s="31" t="str">
        <f t="shared" si="15"/>
        <v/>
      </c>
      <c r="AK174" s="32" t="str">
        <f t="shared" si="44"/>
        <v/>
      </c>
      <c r="AL174" s="31" t="str">
        <f t="shared" si="16"/>
        <v/>
      </c>
      <c r="AM174" s="31" t="str">
        <f t="shared" si="17"/>
        <v/>
      </c>
      <c r="AN174" s="12"/>
      <c r="AO174" s="13"/>
      <c r="AP174" s="12"/>
      <c r="AQ174" s="13"/>
      <c r="AR174" s="12"/>
      <c r="AS174" s="13"/>
      <c r="AT174" s="14"/>
      <c r="AU174" s="13"/>
    </row>
    <row r="175" spans="1:47" ht="31.5" customHeight="1">
      <c r="A175" s="2">
        <v>171</v>
      </c>
      <c r="B175" s="26">
        <v>25125912</v>
      </c>
      <c r="C175" s="25"/>
      <c r="D175" s="3">
        <v>45679</v>
      </c>
      <c r="E175" s="2"/>
      <c r="F175" s="4" t="s">
        <v>71</v>
      </c>
      <c r="G175" s="4" t="s">
        <v>81</v>
      </c>
      <c r="H175" s="4">
        <v>0</v>
      </c>
      <c r="I175" s="4">
        <v>0</v>
      </c>
      <c r="J175" s="4">
        <v>0</v>
      </c>
      <c r="K175" s="4">
        <v>0</v>
      </c>
      <c r="L175" s="4">
        <v>1</v>
      </c>
      <c r="M175" s="4">
        <v>1</v>
      </c>
      <c r="N175" s="36" t="s">
        <v>105</v>
      </c>
      <c r="O175" s="2"/>
      <c r="P175" s="2" t="s">
        <v>110</v>
      </c>
      <c r="Q175" s="3"/>
      <c r="R175" s="2"/>
      <c r="S175" s="15" t="str">
        <f>IF(AC175="D",設定用!$E$4,
IF(AC175=" ","",
IF(RIGHT(AF175,2)="EH",設定用!$E$1,
IF(RIGHT(AF175,2)="EI",設定用!$E$2,
IF(LEFT(AF175,2)="AF",設定用!$E$4,
IF(LEFT(AF175,2)="AG",設定用!$E$5,
IF(LEFT(AF175,2)="BF",設定用!$E$4,
IF(LEFT(AF175,2)="BG",設定用!$E$5,
IF(LEFT(AF175,2)="CF",設定用!$E$3,
IF(LEFT(AF175,2)="CG",設定用!$E$4,設定用!$E$6))))))))))</f>
        <v>No Match</v>
      </c>
      <c r="T175" s="7">
        <f t="shared" si="39"/>
        <v>46439</v>
      </c>
      <c r="U175" s="27" t="str">
        <f t="shared" si="40"/>
        <v>-</v>
      </c>
      <c r="V175" s="3"/>
      <c r="W175" s="3"/>
      <c r="X175" s="8" t="str">
        <f t="shared" si="46"/>
        <v/>
      </c>
      <c r="Y175" s="3"/>
      <c r="Z175" s="4"/>
      <c r="AA175" s="2"/>
      <c r="AB175" s="4"/>
      <c r="AC175" s="2" t="str">
        <f t="shared" si="5"/>
        <v>C</v>
      </c>
      <c r="AD175" s="2" t="str">
        <f t="shared" si="6"/>
        <v xml:space="preserve"> </v>
      </c>
      <c r="AE175" s="5" t="str">
        <f t="shared" si="7"/>
        <v xml:space="preserve"> </v>
      </c>
      <c r="AF175" s="5" t="str">
        <f t="shared" si="8"/>
        <v xml:space="preserve">C  </v>
      </c>
      <c r="AG175" s="30">
        <f t="shared" ref="AG175:AG202" si="47">IF(D175="","",IF(P175="ニルセビマブ",EOMONTH(Q175,4)+1,IF(AND(V175="ニルセビマブ",D175&gt;=$P$2,D175&lt;=$P$3),$P$3+1,IF(AND(V175="パリビズマブ",D175&gt;=$Q$2,D175&lt;=$Q$3),$Q$3+1,D175))))</f>
        <v>45679</v>
      </c>
      <c r="AH175" s="5" t="str">
        <f t="shared" si="42"/>
        <v/>
      </c>
      <c r="AI175" s="30" t="str">
        <f t="shared" si="43"/>
        <v/>
      </c>
      <c r="AJ175" s="31" t="str">
        <f t="shared" si="15"/>
        <v/>
      </c>
      <c r="AK175" s="32" t="str">
        <f t="shared" si="44"/>
        <v/>
      </c>
      <c r="AL175" s="31" t="str">
        <f t="shared" si="16"/>
        <v/>
      </c>
      <c r="AM175" s="31" t="str">
        <f t="shared" si="17"/>
        <v/>
      </c>
      <c r="AN175" s="12"/>
      <c r="AO175" s="13"/>
      <c r="AP175" s="12"/>
      <c r="AQ175" s="13"/>
      <c r="AR175" s="12"/>
      <c r="AS175" s="13"/>
      <c r="AT175" s="14"/>
      <c r="AU175" s="13"/>
    </row>
    <row r="176" spans="1:47" ht="31.5" customHeight="1">
      <c r="A176" s="2">
        <v>172</v>
      </c>
      <c r="B176" s="26">
        <v>25136620</v>
      </c>
      <c r="C176" s="25"/>
      <c r="D176" s="3">
        <v>45692</v>
      </c>
      <c r="E176" s="2"/>
      <c r="F176" s="4" t="s">
        <v>71</v>
      </c>
      <c r="G176" s="4" t="s">
        <v>87</v>
      </c>
      <c r="H176" s="4">
        <v>0</v>
      </c>
      <c r="I176" s="4">
        <v>0</v>
      </c>
      <c r="J176" s="4">
        <v>0</v>
      </c>
      <c r="K176" s="4">
        <v>0</v>
      </c>
      <c r="L176" s="4">
        <v>1</v>
      </c>
      <c r="M176" s="4">
        <v>1</v>
      </c>
      <c r="N176" s="36" t="s">
        <v>105</v>
      </c>
      <c r="O176" s="2"/>
      <c r="P176" s="2" t="s">
        <v>110</v>
      </c>
      <c r="Q176" s="3"/>
      <c r="R176" s="2"/>
      <c r="S176" s="15" t="str">
        <f>IF(AC176="D",設定用!$E$4,
IF(AC176=" ","",
IF(RIGHT(AF176,2)="EH",設定用!$E$1,
IF(RIGHT(AF176,2)="EI",設定用!$E$2,
IF(LEFT(AF176,2)="AF",設定用!$E$4,
IF(LEFT(AF176,2)="AG",設定用!$E$5,
IF(LEFT(AF176,2)="BF",設定用!$E$4,
IF(LEFT(AF176,2)="BG",設定用!$E$5,
IF(LEFT(AF176,2)="CF",設定用!$E$3,
IF(LEFT(AF176,2)="CG",設定用!$E$4,設定用!$E$6))))))))))</f>
        <v>No Match</v>
      </c>
      <c r="T176" s="7">
        <f t="shared" si="39"/>
        <v>46449</v>
      </c>
      <c r="U176" s="27" t="str">
        <f t="shared" si="40"/>
        <v>-</v>
      </c>
      <c r="V176" s="3"/>
      <c r="W176" s="3"/>
      <c r="X176" s="8" t="str">
        <f t="shared" si="46"/>
        <v/>
      </c>
      <c r="Y176" s="3"/>
      <c r="Z176" s="4"/>
      <c r="AA176" s="2"/>
      <c r="AB176" s="4"/>
      <c r="AC176" s="2" t="str">
        <f t="shared" si="5"/>
        <v>C</v>
      </c>
      <c r="AD176" s="2" t="str">
        <f t="shared" si="6"/>
        <v xml:space="preserve"> </v>
      </c>
      <c r="AE176" s="5" t="str">
        <f t="shared" si="7"/>
        <v xml:space="preserve"> </v>
      </c>
      <c r="AF176" s="5" t="str">
        <f t="shared" si="8"/>
        <v xml:space="preserve">C  </v>
      </c>
      <c r="AG176" s="30">
        <f t="shared" si="47"/>
        <v>45692</v>
      </c>
      <c r="AH176" s="5" t="str">
        <f t="shared" si="42"/>
        <v/>
      </c>
      <c r="AI176" s="30" t="str">
        <f t="shared" si="43"/>
        <v/>
      </c>
      <c r="AJ176" s="31" t="str">
        <f t="shared" si="15"/>
        <v/>
      </c>
      <c r="AK176" s="32" t="str">
        <f t="shared" si="44"/>
        <v/>
      </c>
      <c r="AL176" s="31" t="str">
        <f t="shared" si="16"/>
        <v/>
      </c>
      <c r="AM176" s="31" t="str">
        <f t="shared" si="17"/>
        <v/>
      </c>
      <c r="AN176" s="12"/>
      <c r="AO176" s="13"/>
      <c r="AP176" s="12"/>
      <c r="AQ176" s="13"/>
      <c r="AR176" s="12"/>
      <c r="AS176" s="13"/>
      <c r="AT176" s="14"/>
      <c r="AU176" s="13"/>
    </row>
    <row r="177" spans="1:47" ht="31.5" customHeight="1">
      <c r="A177" s="2">
        <v>173</v>
      </c>
      <c r="B177" s="26">
        <v>25142196</v>
      </c>
      <c r="C177" s="25"/>
      <c r="D177" s="3">
        <v>45698</v>
      </c>
      <c r="E177" s="2"/>
      <c r="F177" s="4" t="s">
        <v>71</v>
      </c>
      <c r="G177" s="4"/>
      <c r="H177" s="4">
        <v>0</v>
      </c>
      <c r="I177" s="4">
        <v>0</v>
      </c>
      <c r="J177" s="4">
        <v>0</v>
      </c>
      <c r="K177" s="4">
        <v>0</v>
      </c>
      <c r="L177" s="4">
        <v>1</v>
      </c>
      <c r="M177" s="4">
        <v>1</v>
      </c>
      <c r="N177" s="36" t="s">
        <v>105</v>
      </c>
      <c r="O177" s="2"/>
      <c r="P177" s="2" t="s">
        <v>110</v>
      </c>
      <c r="Q177" s="3"/>
      <c r="R177" s="2"/>
      <c r="S177" s="15" t="str">
        <f>IF(AC177="D",設定用!$E$4,
IF(AC177=" ","",
IF(RIGHT(AF177,2)="EH",設定用!$E$1,
IF(RIGHT(AF177,2)="EI",設定用!$E$2,
IF(LEFT(AF177,2)="AF",設定用!$E$4,
IF(LEFT(AF177,2)="AG",設定用!$E$5,
IF(LEFT(AF177,2)="BF",設定用!$E$4,
IF(LEFT(AF177,2)="BG",設定用!$E$5,
IF(LEFT(AF177,2)="CF",設定用!$E$3,
IF(LEFT(AF177,2)="CG",設定用!$E$4,設定用!$E$6))))))))))</f>
        <v>No Match</v>
      </c>
      <c r="T177" s="7">
        <f t="shared" si="39"/>
        <v>46455</v>
      </c>
      <c r="U177" s="27" t="str">
        <f t="shared" si="40"/>
        <v>-</v>
      </c>
      <c r="V177" s="3"/>
      <c r="W177" s="3"/>
      <c r="X177" s="8" t="str">
        <f t="shared" si="46"/>
        <v/>
      </c>
      <c r="Y177" s="3"/>
      <c r="Z177" s="4"/>
      <c r="AA177" s="2"/>
      <c r="AB177" s="4"/>
      <c r="AC177" s="2" t="str">
        <f t="shared" si="5"/>
        <v>C</v>
      </c>
      <c r="AD177" s="2" t="str">
        <f t="shared" si="6"/>
        <v xml:space="preserve"> </v>
      </c>
      <c r="AE177" s="5" t="str">
        <f t="shared" si="7"/>
        <v xml:space="preserve"> </v>
      </c>
      <c r="AF177" s="5" t="str">
        <f t="shared" si="8"/>
        <v xml:space="preserve">C  </v>
      </c>
      <c r="AG177" s="30">
        <f t="shared" si="47"/>
        <v>45698</v>
      </c>
      <c r="AH177" s="5" t="str">
        <f t="shared" si="42"/>
        <v/>
      </c>
      <c r="AI177" s="30" t="str">
        <f t="shared" si="43"/>
        <v/>
      </c>
      <c r="AJ177" s="31" t="str">
        <f t="shared" si="15"/>
        <v/>
      </c>
      <c r="AK177" s="32" t="str">
        <f t="shared" si="44"/>
        <v/>
      </c>
      <c r="AL177" s="31" t="str">
        <f t="shared" si="16"/>
        <v/>
      </c>
      <c r="AM177" s="31" t="str">
        <f t="shared" si="17"/>
        <v/>
      </c>
      <c r="AN177" s="12"/>
      <c r="AO177" s="13"/>
      <c r="AP177" s="12"/>
      <c r="AQ177" s="13"/>
      <c r="AR177" s="12"/>
      <c r="AS177" s="13"/>
      <c r="AT177" s="14"/>
      <c r="AU177" s="13"/>
    </row>
    <row r="178" spans="1:47" ht="31.5" customHeight="1">
      <c r="A178" s="2">
        <v>174</v>
      </c>
      <c r="B178" s="26">
        <v>25143525</v>
      </c>
      <c r="C178" s="25"/>
      <c r="D178" s="3">
        <v>45700</v>
      </c>
      <c r="E178" s="2"/>
      <c r="F178" s="4" t="s">
        <v>71</v>
      </c>
      <c r="G178" s="4" t="s">
        <v>88</v>
      </c>
      <c r="H178" s="4">
        <v>0</v>
      </c>
      <c r="I178" s="4">
        <v>0</v>
      </c>
      <c r="J178" s="4">
        <v>0</v>
      </c>
      <c r="K178" s="4">
        <v>0</v>
      </c>
      <c r="L178" s="4">
        <v>1</v>
      </c>
      <c r="M178" s="4">
        <v>1</v>
      </c>
      <c r="N178" s="36" t="s">
        <v>105</v>
      </c>
      <c r="O178" s="2"/>
      <c r="P178" s="2" t="s">
        <v>110</v>
      </c>
      <c r="Q178" s="3"/>
      <c r="R178" s="2"/>
      <c r="S178" s="15" t="str">
        <f>IF(AC178="D",設定用!$E$4,
IF(AC178=" ","",
IF(RIGHT(AF178,2)="EH",設定用!$E$1,
IF(RIGHT(AF178,2)="EI",設定用!$E$2,
IF(LEFT(AF178,2)="AF",設定用!$E$4,
IF(LEFT(AF178,2)="AG",設定用!$E$5,
IF(LEFT(AF178,2)="BF",設定用!$E$4,
IF(LEFT(AF178,2)="BG",設定用!$E$5,
IF(LEFT(AF178,2)="CF",設定用!$E$3,
IF(LEFT(AF178,2)="CG",設定用!$E$4,設定用!$E$6))))))))))</f>
        <v>No Match</v>
      </c>
      <c r="T178" s="7">
        <f t="shared" si="39"/>
        <v>46457</v>
      </c>
      <c r="U178" s="27" t="str">
        <f t="shared" si="40"/>
        <v>-</v>
      </c>
      <c r="V178" s="3"/>
      <c r="W178" s="3"/>
      <c r="X178" s="8" t="str">
        <f t="shared" si="46"/>
        <v/>
      </c>
      <c r="Y178" s="3"/>
      <c r="Z178" s="4"/>
      <c r="AA178" s="2"/>
      <c r="AB178" s="4"/>
      <c r="AC178" s="2" t="str">
        <f t="shared" si="5"/>
        <v>C</v>
      </c>
      <c r="AD178" s="2" t="str">
        <f t="shared" si="6"/>
        <v xml:space="preserve"> </v>
      </c>
      <c r="AE178" s="5" t="str">
        <f t="shared" si="7"/>
        <v xml:space="preserve"> </v>
      </c>
      <c r="AF178" s="5" t="str">
        <f t="shared" si="8"/>
        <v xml:space="preserve">C  </v>
      </c>
      <c r="AG178" s="30">
        <f t="shared" si="47"/>
        <v>45700</v>
      </c>
      <c r="AH178" s="5" t="str">
        <f t="shared" si="42"/>
        <v/>
      </c>
      <c r="AI178" s="30" t="str">
        <f t="shared" si="43"/>
        <v/>
      </c>
      <c r="AJ178" s="31" t="str">
        <f t="shared" si="15"/>
        <v/>
      </c>
      <c r="AK178" s="32" t="str">
        <f t="shared" si="44"/>
        <v/>
      </c>
      <c r="AL178" s="31" t="str">
        <f t="shared" si="16"/>
        <v/>
      </c>
      <c r="AM178" s="31" t="str">
        <f t="shared" si="17"/>
        <v/>
      </c>
      <c r="AN178" s="12"/>
      <c r="AO178" s="13"/>
      <c r="AP178" s="12"/>
      <c r="AQ178" s="13"/>
      <c r="AR178" s="12"/>
      <c r="AS178" s="13"/>
      <c r="AT178" s="14"/>
      <c r="AU178" s="13"/>
    </row>
    <row r="179" spans="1:47" ht="31.5" customHeight="1">
      <c r="A179" s="2">
        <v>175</v>
      </c>
      <c r="B179" s="26">
        <v>25143543</v>
      </c>
      <c r="C179" s="25"/>
      <c r="D179" s="3">
        <v>45700</v>
      </c>
      <c r="E179" s="2"/>
      <c r="F179" s="4" t="s">
        <v>71</v>
      </c>
      <c r="G179" s="4"/>
      <c r="H179" s="4">
        <v>0</v>
      </c>
      <c r="I179" s="4">
        <v>0</v>
      </c>
      <c r="J179" s="4">
        <v>0</v>
      </c>
      <c r="K179" s="4">
        <v>0</v>
      </c>
      <c r="L179" s="4">
        <v>1</v>
      </c>
      <c r="M179" s="4">
        <v>1</v>
      </c>
      <c r="N179" s="36" t="s">
        <v>105</v>
      </c>
      <c r="O179" s="2"/>
      <c r="P179" s="2" t="s">
        <v>110</v>
      </c>
      <c r="Q179" s="3"/>
      <c r="R179" s="2"/>
      <c r="S179" s="15" t="str">
        <f>IF(AC179="D",設定用!$E$4,
IF(AC179=" ","",
IF(RIGHT(AF179,2)="EH",設定用!$E$1,
IF(RIGHT(AF179,2)="EI",設定用!$E$2,
IF(LEFT(AF179,2)="AF",設定用!$E$4,
IF(LEFT(AF179,2)="AG",設定用!$E$5,
IF(LEFT(AF179,2)="BF",設定用!$E$4,
IF(LEFT(AF179,2)="BG",設定用!$E$5,
IF(LEFT(AF179,2)="CF",設定用!$E$3,
IF(LEFT(AF179,2)="CG",設定用!$E$4,設定用!$E$6))))))))))</f>
        <v>No Match</v>
      </c>
      <c r="T179" s="7">
        <f t="shared" si="39"/>
        <v>46457</v>
      </c>
      <c r="U179" s="27" t="str">
        <f t="shared" si="40"/>
        <v>-</v>
      </c>
      <c r="V179" s="3"/>
      <c r="W179" s="3"/>
      <c r="X179" s="8" t="str">
        <f t="shared" si="46"/>
        <v/>
      </c>
      <c r="Y179" s="3"/>
      <c r="Z179" s="4"/>
      <c r="AA179" s="2"/>
      <c r="AB179" s="4"/>
      <c r="AC179" s="2" t="str">
        <f t="shared" si="5"/>
        <v>C</v>
      </c>
      <c r="AD179" s="2" t="str">
        <f t="shared" si="6"/>
        <v xml:space="preserve"> </v>
      </c>
      <c r="AE179" s="5" t="str">
        <f t="shared" si="7"/>
        <v xml:space="preserve"> </v>
      </c>
      <c r="AF179" s="5" t="str">
        <f t="shared" si="8"/>
        <v xml:space="preserve">C  </v>
      </c>
      <c r="AG179" s="30">
        <f t="shared" si="47"/>
        <v>45700</v>
      </c>
      <c r="AH179" s="5" t="str">
        <f t="shared" si="42"/>
        <v/>
      </c>
      <c r="AI179" s="30" t="str">
        <f t="shared" si="43"/>
        <v/>
      </c>
      <c r="AJ179" s="31" t="str">
        <f t="shared" si="15"/>
        <v/>
      </c>
      <c r="AK179" s="32" t="str">
        <f t="shared" si="44"/>
        <v/>
      </c>
      <c r="AL179" s="31" t="str">
        <f t="shared" si="16"/>
        <v/>
      </c>
      <c r="AM179" s="31" t="str">
        <f t="shared" si="17"/>
        <v/>
      </c>
      <c r="AN179" s="12"/>
      <c r="AO179" s="13"/>
      <c r="AP179" s="12"/>
      <c r="AQ179" s="13"/>
      <c r="AR179" s="12"/>
      <c r="AS179" s="13"/>
      <c r="AT179" s="14"/>
      <c r="AU179" s="13"/>
    </row>
    <row r="180" spans="1:47" ht="31.5" customHeight="1">
      <c r="A180" s="2">
        <v>176</v>
      </c>
      <c r="B180" s="26">
        <v>25144309</v>
      </c>
      <c r="C180" s="25"/>
      <c r="D180" s="3">
        <v>45700</v>
      </c>
      <c r="E180" s="2"/>
      <c r="F180" s="4" t="s">
        <v>71</v>
      </c>
      <c r="G180" s="4"/>
      <c r="H180" s="4">
        <v>0</v>
      </c>
      <c r="I180" s="4">
        <v>0</v>
      </c>
      <c r="J180" s="4">
        <v>0</v>
      </c>
      <c r="K180" s="4">
        <v>0</v>
      </c>
      <c r="L180" s="4">
        <v>1</v>
      </c>
      <c r="M180" s="4">
        <v>1</v>
      </c>
      <c r="N180" s="36" t="s">
        <v>105</v>
      </c>
      <c r="O180" s="2"/>
      <c r="P180" s="2" t="s">
        <v>110</v>
      </c>
      <c r="Q180" s="3"/>
      <c r="R180" s="2"/>
      <c r="S180" s="15" t="str">
        <f>IF(AC180="D",設定用!$E$4,
IF(AC180=" ","",
IF(RIGHT(AF180,2)="EH",設定用!$E$1,
IF(RIGHT(AF180,2)="EI",設定用!$E$2,
IF(LEFT(AF180,2)="AF",設定用!$E$4,
IF(LEFT(AF180,2)="AG",設定用!$E$5,
IF(LEFT(AF180,2)="BF",設定用!$E$4,
IF(LEFT(AF180,2)="BG",設定用!$E$5,
IF(LEFT(AF180,2)="CF",設定用!$E$3,
IF(LEFT(AF180,2)="CG",設定用!$E$4,設定用!$E$6))))))))))</f>
        <v>No Match</v>
      </c>
      <c r="T180" s="7">
        <f t="shared" si="39"/>
        <v>46457</v>
      </c>
      <c r="U180" s="27" t="str">
        <f t="shared" si="40"/>
        <v>-</v>
      </c>
      <c r="V180" s="3"/>
      <c r="W180" s="3"/>
      <c r="X180" s="8" t="str">
        <f t="shared" si="46"/>
        <v/>
      </c>
      <c r="Y180" s="3"/>
      <c r="Z180" s="4"/>
      <c r="AA180" s="2"/>
      <c r="AB180" s="4"/>
      <c r="AC180" s="2" t="str">
        <f t="shared" si="5"/>
        <v>C</v>
      </c>
      <c r="AD180" s="2" t="str">
        <f t="shared" si="6"/>
        <v xml:space="preserve"> </v>
      </c>
      <c r="AE180" s="5" t="str">
        <f t="shared" si="7"/>
        <v xml:space="preserve"> </v>
      </c>
      <c r="AF180" s="5" t="str">
        <f t="shared" si="8"/>
        <v xml:space="preserve">C  </v>
      </c>
      <c r="AG180" s="30">
        <f t="shared" si="47"/>
        <v>45700</v>
      </c>
      <c r="AH180" s="5" t="str">
        <f t="shared" si="42"/>
        <v/>
      </c>
      <c r="AI180" s="30" t="str">
        <f t="shared" si="43"/>
        <v/>
      </c>
      <c r="AJ180" s="31" t="str">
        <f t="shared" si="15"/>
        <v/>
      </c>
      <c r="AK180" s="32" t="str">
        <f t="shared" si="44"/>
        <v/>
      </c>
      <c r="AL180" s="31" t="str">
        <f t="shared" si="16"/>
        <v/>
      </c>
      <c r="AM180" s="31" t="str">
        <f t="shared" si="17"/>
        <v/>
      </c>
      <c r="AN180" s="12"/>
      <c r="AO180" s="13"/>
      <c r="AP180" s="12"/>
      <c r="AQ180" s="13"/>
      <c r="AR180" s="12"/>
      <c r="AS180" s="13"/>
      <c r="AT180" s="14"/>
      <c r="AU180" s="13"/>
    </row>
    <row r="181" spans="1:47" ht="31.5" customHeight="1">
      <c r="A181" s="2">
        <v>177</v>
      </c>
      <c r="B181" s="26">
        <v>25147502</v>
      </c>
      <c r="C181" s="25"/>
      <c r="D181" s="3">
        <v>45705</v>
      </c>
      <c r="E181" s="2"/>
      <c r="F181" s="4" t="s">
        <v>71</v>
      </c>
      <c r="G181" s="4"/>
      <c r="H181" s="4">
        <v>0</v>
      </c>
      <c r="I181" s="4">
        <v>0</v>
      </c>
      <c r="J181" s="4">
        <v>0</v>
      </c>
      <c r="K181" s="4">
        <v>0</v>
      </c>
      <c r="L181" s="4">
        <v>1</v>
      </c>
      <c r="M181" s="4">
        <v>1</v>
      </c>
      <c r="N181" s="36" t="s">
        <v>105</v>
      </c>
      <c r="O181" s="2"/>
      <c r="P181" s="2" t="s">
        <v>110</v>
      </c>
      <c r="Q181" s="3"/>
      <c r="R181" s="2"/>
      <c r="S181" s="15" t="str">
        <f>IF(AC181="D",設定用!$E$4,
IF(AC181=" ","",
IF(RIGHT(AF181,2)="EH",設定用!$E$1,
IF(RIGHT(AF181,2)="EI",設定用!$E$2,
IF(LEFT(AF181,2)="AF",設定用!$E$4,
IF(LEFT(AF181,2)="AG",設定用!$E$5,
IF(LEFT(AF181,2)="BF",設定用!$E$4,
IF(LEFT(AF181,2)="BG",設定用!$E$5,
IF(LEFT(AF181,2)="CF",設定用!$E$3,
IF(LEFT(AF181,2)="CG",設定用!$E$4,設定用!$E$6))))))))))</f>
        <v>No Match</v>
      </c>
      <c r="T181" s="7">
        <f t="shared" si="39"/>
        <v>46462</v>
      </c>
      <c r="U181" s="27" t="str">
        <f t="shared" si="40"/>
        <v>-</v>
      </c>
      <c r="V181" s="3"/>
      <c r="W181" s="3"/>
      <c r="X181" s="8" t="str">
        <f t="shared" si="46"/>
        <v/>
      </c>
      <c r="Y181" s="3"/>
      <c r="Z181" s="4"/>
      <c r="AA181" s="2"/>
      <c r="AB181" s="4"/>
      <c r="AC181" s="2" t="str">
        <f t="shared" si="5"/>
        <v>C</v>
      </c>
      <c r="AD181" s="2" t="str">
        <f t="shared" si="6"/>
        <v xml:space="preserve"> </v>
      </c>
      <c r="AE181" s="5" t="str">
        <f t="shared" si="7"/>
        <v xml:space="preserve"> </v>
      </c>
      <c r="AF181" s="5" t="str">
        <f t="shared" si="8"/>
        <v xml:space="preserve">C  </v>
      </c>
      <c r="AG181" s="30">
        <f t="shared" si="47"/>
        <v>45705</v>
      </c>
      <c r="AH181" s="5" t="str">
        <f t="shared" si="42"/>
        <v/>
      </c>
      <c r="AI181" s="30" t="str">
        <f t="shared" si="43"/>
        <v/>
      </c>
      <c r="AJ181" s="31" t="str">
        <f t="shared" si="15"/>
        <v/>
      </c>
      <c r="AK181" s="32" t="str">
        <f t="shared" si="44"/>
        <v/>
      </c>
      <c r="AL181" s="31" t="str">
        <f t="shared" si="16"/>
        <v/>
      </c>
      <c r="AM181" s="31" t="str">
        <f t="shared" si="17"/>
        <v/>
      </c>
      <c r="AN181" s="12"/>
      <c r="AO181" s="13"/>
      <c r="AP181" s="12"/>
      <c r="AQ181" s="13"/>
      <c r="AR181" s="12"/>
      <c r="AS181" s="13"/>
      <c r="AT181" s="14"/>
      <c r="AU181" s="13"/>
    </row>
    <row r="182" spans="1:47" ht="31.5" customHeight="1">
      <c r="A182" s="2">
        <v>178</v>
      </c>
      <c r="B182" s="26">
        <v>25151793</v>
      </c>
      <c r="C182" s="25"/>
      <c r="D182" s="3">
        <v>45708</v>
      </c>
      <c r="E182" s="2"/>
      <c r="F182" s="4" t="s">
        <v>71</v>
      </c>
      <c r="G182" s="4"/>
      <c r="H182" s="4">
        <v>0</v>
      </c>
      <c r="I182" s="4">
        <v>0</v>
      </c>
      <c r="J182" s="4">
        <v>0</v>
      </c>
      <c r="K182" s="4">
        <v>0</v>
      </c>
      <c r="L182" s="4">
        <v>1</v>
      </c>
      <c r="M182" s="4">
        <v>1</v>
      </c>
      <c r="N182" s="36" t="s">
        <v>105</v>
      </c>
      <c r="O182" s="2"/>
      <c r="P182" s="2" t="s">
        <v>110</v>
      </c>
      <c r="Q182" s="3"/>
      <c r="R182" s="2"/>
      <c r="S182" s="15" t="str">
        <f>IF(AC182="D",設定用!$E$4,
IF(AC182=" ","",
IF(RIGHT(AF182,2)="EH",設定用!$E$1,
IF(RIGHT(AF182,2)="EI",設定用!$E$2,
IF(LEFT(AF182,2)="AF",設定用!$E$4,
IF(LEFT(AF182,2)="AG",設定用!$E$5,
IF(LEFT(AF182,2)="BF",設定用!$E$4,
IF(LEFT(AF182,2)="BG",設定用!$E$5,
IF(LEFT(AF182,2)="CF",設定用!$E$3,
IF(LEFT(AF182,2)="CG",設定用!$E$4,設定用!$E$6))))))))))</f>
        <v>No Match</v>
      </c>
      <c r="T182" s="7">
        <f t="shared" si="39"/>
        <v>46465</v>
      </c>
      <c r="U182" s="27" t="str">
        <f t="shared" si="40"/>
        <v>-</v>
      </c>
      <c r="V182" s="3"/>
      <c r="W182" s="3"/>
      <c r="X182" s="8" t="str">
        <f t="shared" si="46"/>
        <v/>
      </c>
      <c r="Y182" s="3"/>
      <c r="Z182" s="4"/>
      <c r="AA182" s="2"/>
      <c r="AB182" s="4"/>
      <c r="AC182" s="2" t="str">
        <f t="shared" si="5"/>
        <v>C</v>
      </c>
      <c r="AD182" s="2" t="str">
        <f t="shared" si="6"/>
        <v xml:space="preserve"> </v>
      </c>
      <c r="AE182" s="5" t="str">
        <f t="shared" si="7"/>
        <v xml:space="preserve"> </v>
      </c>
      <c r="AF182" s="5" t="str">
        <f t="shared" si="8"/>
        <v xml:space="preserve">C  </v>
      </c>
      <c r="AG182" s="30">
        <f t="shared" si="47"/>
        <v>45708</v>
      </c>
      <c r="AH182" s="5" t="str">
        <f t="shared" si="42"/>
        <v/>
      </c>
      <c r="AI182" s="30" t="str">
        <f t="shared" si="43"/>
        <v/>
      </c>
      <c r="AJ182" s="31" t="str">
        <f t="shared" si="15"/>
        <v/>
      </c>
      <c r="AK182" s="32" t="str">
        <f t="shared" si="44"/>
        <v/>
      </c>
      <c r="AL182" s="31" t="str">
        <f t="shared" si="16"/>
        <v/>
      </c>
      <c r="AM182" s="31" t="str">
        <f t="shared" si="17"/>
        <v/>
      </c>
      <c r="AN182" s="12"/>
      <c r="AO182" s="13"/>
      <c r="AP182" s="12"/>
      <c r="AQ182" s="13"/>
      <c r="AR182" s="12"/>
      <c r="AS182" s="13"/>
      <c r="AT182" s="14"/>
      <c r="AU182" s="13"/>
    </row>
    <row r="183" spans="1:47" ht="31.5" customHeight="1">
      <c r="A183" s="2">
        <v>179</v>
      </c>
      <c r="B183" s="26">
        <v>25154920</v>
      </c>
      <c r="C183" s="25"/>
      <c r="D183" s="3">
        <v>45713</v>
      </c>
      <c r="E183" s="2"/>
      <c r="F183" s="4" t="s">
        <v>71</v>
      </c>
      <c r="G183" s="4"/>
      <c r="H183" s="4">
        <v>0</v>
      </c>
      <c r="I183" s="4">
        <v>0</v>
      </c>
      <c r="J183" s="4">
        <v>0</v>
      </c>
      <c r="K183" s="4">
        <v>0</v>
      </c>
      <c r="L183" s="4">
        <v>1</v>
      </c>
      <c r="M183" s="4">
        <v>1</v>
      </c>
      <c r="N183" s="36" t="s">
        <v>105</v>
      </c>
      <c r="O183" s="2"/>
      <c r="P183" s="2" t="s">
        <v>110</v>
      </c>
      <c r="Q183" s="3"/>
      <c r="R183" s="2"/>
      <c r="S183" s="15" t="str">
        <f>IF(AC183="D",設定用!$E$4,
IF(AC183=" ","",
IF(RIGHT(AF183,2)="EH",設定用!$E$1,
IF(RIGHT(AF183,2)="EI",設定用!$E$2,
IF(LEFT(AF183,2)="AF",設定用!$E$4,
IF(LEFT(AF183,2)="AG",設定用!$E$5,
IF(LEFT(AF183,2)="BF",設定用!$E$4,
IF(LEFT(AF183,2)="BG",設定用!$E$5,
IF(LEFT(AF183,2)="CF",設定用!$E$3,
IF(LEFT(AF183,2)="CG",設定用!$E$4,設定用!$E$6))))))))))</f>
        <v>No Match</v>
      </c>
      <c r="T183" s="7">
        <f t="shared" si="39"/>
        <v>46470</v>
      </c>
      <c r="U183" s="27" t="str">
        <f t="shared" si="40"/>
        <v>-</v>
      </c>
      <c r="V183" s="3"/>
      <c r="W183" s="3"/>
      <c r="X183" s="8" t="str">
        <f t="shared" si="46"/>
        <v/>
      </c>
      <c r="Y183" s="3"/>
      <c r="Z183" s="4"/>
      <c r="AA183" s="2"/>
      <c r="AB183" s="4"/>
      <c r="AC183" s="2" t="str">
        <f t="shared" si="5"/>
        <v>C</v>
      </c>
      <c r="AD183" s="2" t="str">
        <f t="shared" si="6"/>
        <v xml:space="preserve"> </v>
      </c>
      <c r="AE183" s="5" t="str">
        <f t="shared" si="7"/>
        <v xml:space="preserve"> </v>
      </c>
      <c r="AF183" s="5" t="str">
        <f t="shared" si="8"/>
        <v xml:space="preserve">C  </v>
      </c>
      <c r="AG183" s="30">
        <f t="shared" si="47"/>
        <v>45713</v>
      </c>
      <c r="AH183" s="5" t="str">
        <f t="shared" si="42"/>
        <v/>
      </c>
      <c r="AI183" s="30" t="str">
        <f t="shared" si="43"/>
        <v/>
      </c>
      <c r="AJ183" s="31" t="str">
        <f t="shared" si="15"/>
        <v/>
      </c>
      <c r="AK183" s="32" t="str">
        <f t="shared" si="44"/>
        <v/>
      </c>
      <c r="AL183" s="31" t="str">
        <f t="shared" si="16"/>
        <v/>
      </c>
      <c r="AM183" s="31" t="str">
        <f t="shared" si="17"/>
        <v/>
      </c>
      <c r="AN183" s="12"/>
      <c r="AO183" s="13"/>
      <c r="AP183" s="12"/>
      <c r="AQ183" s="13"/>
      <c r="AR183" s="12"/>
      <c r="AS183" s="13"/>
      <c r="AT183" s="14"/>
      <c r="AU183" s="13"/>
    </row>
    <row r="184" spans="1:47" ht="31.5" customHeight="1">
      <c r="A184" s="2">
        <v>180</v>
      </c>
      <c r="B184" s="26">
        <v>25158275</v>
      </c>
      <c r="C184" s="25"/>
      <c r="D184" s="3">
        <v>45718</v>
      </c>
      <c r="E184" s="2"/>
      <c r="F184" s="4" t="s">
        <v>71</v>
      </c>
      <c r="G184" s="4"/>
      <c r="H184" s="4">
        <v>0</v>
      </c>
      <c r="I184" s="4">
        <v>0</v>
      </c>
      <c r="J184" s="4">
        <v>0</v>
      </c>
      <c r="K184" s="4">
        <v>0</v>
      </c>
      <c r="L184" s="4">
        <v>1</v>
      </c>
      <c r="M184" s="4">
        <v>1</v>
      </c>
      <c r="N184" s="36" t="s">
        <v>105</v>
      </c>
      <c r="O184" s="2"/>
      <c r="P184" s="2" t="s">
        <v>110</v>
      </c>
      <c r="Q184" s="3"/>
      <c r="R184" s="2"/>
      <c r="S184" s="15" t="str">
        <f>IF(AC184="D",設定用!$E$4,
IF(AC184=" ","",
IF(RIGHT(AF184,2)="EH",設定用!$E$1,
IF(RIGHT(AF184,2)="EI",設定用!$E$2,
IF(LEFT(AF184,2)="AF",設定用!$E$4,
IF(LEFT(AF184,2)="AG",設定用!$E$5,
IF(LEFT(AF184,2)="BF",設定用!$E$4,
IF(LEFT(AF184,2)="BG",設定用!$E$5,
IF(LEFT(AF184,2)="CF",設定用!$E$3,
IF(LEFT(AF184,2)="CG",設定用!$E$4,設定用!$E$6))))))))))</f>
        <v>No Match</v>
      </c>
      <c r="T184" s="7">
        <f t="shared" si="39"/>
        <v>46478</v>
      </c>
      <c r="U184" s="27" t="str">
        <f t="shared" si="40"/>
        <v>-</v>
      </c>
      <c r="V184" s="3"/>
      <c r="W184" s="3"/>
      <c r="X184" s="8" t="str">
        <f t="shared" si="46"/>
        <v/>
      </c>
      <c r="Y184" s="3"/>
      <c r="Z184" s="4"/>
      <c r="AA184" s="2"/>
      <c r="AB184" s="4"/>
      <c r="AC184" s="2" t="str">
        <f t="shared" si="5"/>
        <v>C</v>
      </c>
      <c r="AD184" s="2" t="str">
        <f t="shared" si="6"/>
        <v xml:space="preserve"> </v>
      </c>
      <c r="AE184" s="5" t="str">
        <f t="shared" si="7"/>
        <v xml:space="preserve"> </v>
      </c>
      <c r="AF184" s="5" t="str">
        <f t="shared" si="8"/>
        <v xml:space="preserve">C  </v>
      </c>
      <c r="AG184" s="30">
        <f t="shared" si="47"/>
        <v>45718</v>
      </c>
      <c r="AH184" s="5" t="str">
        <f t="shared" si="42"/>
        <v/>
      </c>
      <c r="AI184" s="30" t="str">
        <f t="shared" si="43"/>
        <v/>
      </c>
      <c r="AJ184" s="31" t="str">
        <f t="shared" si="15"/>
        <v/>
      </c>
      <c r="AK184" s="32" t="str">
        <f t="shared" si="44"/>
        <v/>
      </c>
      <c r="AL184" s="31" t="str">
        <f t="shared" si="16"/>
        <v/>
      </c>
      <c r="AM184" s="31" t="str">
        <f t="shared" si="17"/>
        <v/>
      </c>
      <c r="AN184" s="12"/>
      <c r="AO184" s="13"/>
      <c r="AP184" s="12"/>
      <c r="AQ184" s="13"/>
      <c r="AR184" s="12"/>
      <c r="AS184" s="13"/>
      <c r="AT184" s="14"/>
      <c r="AU184" s="13"/>
    </row>
    <row r="185" spans="1:47" ht="31.5" customHeight="1">
      <c r="A185" s="2">
        <v>181</v>
      </c>
      <c r="B185" s="26">
        <v>25166122</v>
      </c>
      <c r="C185" s="25"/>
      <c r="D185" s="3">
        <v>45727</v>
      </c>
      <c r="E185" s="2"/>
      <c r="F185" s="4" t="s">
        <v>71</v>
      </c>
      <c r="G185" s="4" t="s">
        <v>86</v>
      </c>
      <c r="H185" s="4">
        <v>0</v>
      </c>
      <c r="I185" s="4">
        <v>0</v>
      </c>
      <c r="J185" s="4">
        <v>0</v>
      </c>
      <c r="K185" s="4">
        <v>0</v>
      </c>
      <c r="L185" s="4">
        <v>1</v>
      </c>
      <c r="M185" s="4">
        <v>1</v>
      </c>
      <c r="N185" s="36" t="s">
        <v>105</v>
      </c>
      <c r="O185" s="2"/>
      <c r="P185" s="2" t="s">
        <v>110</v>
      </c>
      <c r="Q185" s="3"/>
      <c r="R185" s="2"/>
      <c r="S185" s="15" t="str">
        <f>IF(AC185="D",設定用!$E$4,
IF(AC185=" ","",
IF(RIGHT(AF185,2)="EH",設定用!$E$1,
IF(RIGHT(AF185,2)="EI",設定用!$E$2,
IF(LEFT(AF185,2)="AF",設定用!$E$4,
IF(LEFT(AF185,2)="AG",設定用!$E$5,
IF(LEFT(AF185,2)="BF",設定用!$E$4,
IF(LEFT(AF185,2)="BG",設定用!$E$5,
IF(LEFT(AF185,2)="CF",設定用!$E$3,
IF(LEFT(AF185,2)="CG",設定用!$E$4,設定用!$E$6))))))))))</f>
        <v>No Match</v>
      </c>
      <c r="T185" s="7">
        <f t="shared" si="39"/>
        <v>46487</v>
      </c>
      <c r="U185" s="27" t="str">
        <f t="shared" si="40"/>
        <v>-</v>
      </c>
      <c r="V185" s="3"/>
      <c r="W185" s="3"/>
      <c r="X185" s="8" t="str">
        <f t="shared" si="46"/>
        <v/>
      </c>
      <c r="Y185" s="3"/>
      <c r="Z185" s="4"/>
      <c r="AA185" s="2"/>
      <c r="AB185" s="4"/>
      <c r="AC185" s="2" t="str">
        <f t="shared" si="5"/>
        <v>C</v>
      </c>
      <c r="AD185" s="2" t="str">
        <f t="shared" si="6"/>
        <v xml:space="preserve"> </v>
      </c>
      <c r="AE185" s="5" t="str">
        <f t="shared" si="7"/>
        <v xml:space="preserve"> </v>
      </c>
      <c r="AF185" s="5" t="str">
        <f t="shared" si="8"/>
        <v xml:space="preserve">C  </v>
      </c>
      <c r="AG185" s="30">
        <f t="shared" si="47"/>
        <v>45727</v>
      </c>
      <c r="AH185" s="5" t="str">
        <f t="shared" si="42"/>
        <v/>
      </c>
      <c r="AI185" s="30" t="str">
        <f t="shared" si="43"/>
        <v/>
      </c>
      <c r="AJ185" s="31" t="str">
        <f t="shared" si="15"/>
        <v/>
      </c>
      <c r="AK185" s="32" t="str">
        <f t="shared" si="44"/>
        <v/>
      </c>
      <c r="AL185" s="31" t="str">
        <f t="shared" si="16"/>
        <v/>
      </c>
      <c r="AM185" s="31" t="str">
        <f t="shared" si="17"/>
        <v/>
      </c>
      <c r="AN185" s="12"/>
      <c r="AO185" s="13"/>
      <c r="AP185" s="12"/>
      <c r="AQ185" s="13"/>
      <c r="AR185" s="12"/>
      <c r="AS185" s="13"/>
      <c r="AT185" s="14"/>
      <c r="AU185" s="13"/>
    </row>
    <row r="186" spans="1:47" ht="31.5" customHeight="1">
      <c r="A186" s="2">
        <v>182</v>
      </c>
      <c r="B186" s="26">
        <v>25173060</v>
      </c>
      <c r="C186" s="25"/>
      <c r="D186" s="3">
        <v>45737</v>
      </c>
      <c r="E186" s="2"/>
      <c r="F186" s="4" t="s">
        <v>71</v>
      </c>
      <c r="G186" s="4"/>
      <c r="H186" s="4">
        <v>0</v>
      </c>
      <c r="I186" s="4">
        <v>0</v>
      </c>
      <c r="J186" s="4">
        <v>0</v>
      </c>
      <c r="K186" s="4">
        <v>0</v>
      </c>
      <c r="L186" s="4">
        <v>1</v>
      </c>
      <c r="M186" s="4">
        <v>1</v>
      </c>
      <c r="N186" s="36" t="s">
        <v>105</v>
      </c>
      <c r="O186" s="2"/>
      <c r="P186" s="2" t="s">
        <v>110</v>
      </c>
      <c r="Q186" s="3"/>
      <c r="R186" s="2"/>
      <c r="S186" s="15" t="str">
        <f>IF(AC186="D",設定用!$E$4,
IF(AC186=" ","",
IF(RIGHT(AF186,2)="EH",設定用!$E$1,
IF(RIGHT(AF186,2)="EI",設定用!$E$2,
IF(LEFT(AF186,2)="AF",設定用!$E$4,
IF(LEFT(AF186,2)="AG",設定用!$E$5,
IF(LEFT(AF186,2)="BF",設定用!$E$4,
IF(LEFT(AF186,2)="BG",設定用!$E$5,
IF(LEFT(AF186,2)="CF",設定用!$E$3,
IF(LEFT(AF186,2)="CG",設定用!$E$4,設定用!$E$6))))))))))</f>
        <v>No Match</v>
      </c>
      <c r="T186" s="7">
        <f t="shared" si="39"/>
        <v>46497</v>
      </c>
      <c r="U186" s="27" t="str">
        <f t="shared" si="40"/>
        <v>-</v>
      </c>
      <c r="V186" s="3"/>
      <c r="W186" s="3"/>
      <c r="X186" s="8" t="str">
        <f t="shared" si="46"/>
        <v/>
      </c>
      <c r="Y186" s="3"/>
      <c r="Z186" s="4"/>
      <c r="AA186" s="2"/>
      <c r="AB186" s="4"/>
      <c r="AC186" s="2" t="str">
        <f t="shared" si="5"/>
        <v>C</v>
      </c>
      <c r="AD186" s="2" t="str">
        <f t="shared" si="6"/>
        <v xml:space="preserve"> </v>
      </c>
      <c r="AE186" s="5" t="str">
        <f t="shared" si="7"/>
        <v xml:space="preserve"> </v>
      </c>
      <c r="AF186" s="5" t="str">
        <f t="shared" si="8"/>
        <v xml:space="preserve">C  </v>
      </c>
      <c r="AG186" s="30">
        <f t="shared" si="47"/>
        <v>45737</v>
      </c>
      <c r="AH186" s="5" t="str">
        <f t="shared" si="42"/>
        <v/>
      </c>
      <c r="AI186" s="30" t="str">
        <f t="shared" si="43"/>
        <v/>
      </c>
      <c r="AJ186" s="31" t="str">
        <f t="shared" si="15"/>
        <v/>
      </c>
      <c r="AK186" s="32" t="str">
        <f t="shared" si="44"/>
        <v/>
      </c>
      <c r="AL186" s="31" t="str">
        <f t="shared" si="16"/>
        <v/>
      </c>
      <c r="AM186" s="31" t="str">
        <f t="shared" si="17"/>
        <v/>
      </c>
      <c r="AN186" s="12"/>
      <c r="AO186" s="13"/>
      <c r="AP186" s="12"/>
      <c r="AQ186" s="13"/>
      <c r="AR186" s="12"/>
      <c r="AS186" s="13"/>
      <c r="AT186" s="14"/>
      <c r="AU186" s="13"/>
    </row>
    <row r="187" spans="1:47" ht="31.5" customHeight="1">
      <c r="A187" s="2">
        <v>183</v>
      </c>
      <c r="B187" s="26">
        <v>25173266</v>
      </c>
      <c r="C187" s="25"/>
      <c r="D187" s="3">
        <v>45737</v>
      </c>
      <c r="E187" s="2"/>
      <c r="F187" s="4" t="s">
        <v>71</v>
      </c>
      <c r="G187" s="4" t="s">
        <v>88</v>
      </c>
      <c r="H187" s="4">
        <v>0</v>
      </c>
      <c r="I187" s="4">
        <v>0</v>
      </c>
      <c r="J187" s="4">
        <v>0</v>
      </c>
      <c r="K187" s="4">
        <v>0</v>
      </c>
      <c r="L187" s="4">
        <v>1</v>
      </c>
      <c r="M187" s="4">
        <v>1</v>
      </c>
      <c r="N187" s="36" t="s">
        <v>105</v>
      </c>
      <c r="O187" s="2"/>
      <c r="P187" s="2" t="s">
        <v>110</v>
      </c>
      <c r="Q187" s="3"/>
      <c r="R187" s="2"/>
      <c r="S187" s="15" t="str">
        <f>IF(AC187="D",設定用!$E$4,
IF(AC187=" ","",
IF(RIGHT(AF187,2)="EH",設定用!$E$1,
IF(RIGHT(AF187,2)="EI",設定用!$E$2,
IF(LEFT(AF187,2)="AF",設定用!$E$4,
IF(LEFT(AF187,2)="AG",設定用!$E$5,
IF(LEFT(AF187,2)="BF",設定用!$E$4,
IF(LEFT(AF187,2)="BG",設定用!$E$5,
IF(LEFT(AF187,2)="CF",設定用!$E$3,
IF(LEFT(AF187,2)="CG",設定用!$E$4,設定用!$E$6))))))))))</f>
        <v>No Match</v>
      </c>
      <c r="T187" s="7">
        <f t="shared" si="39"/>
        <v>46497</v>
      </c>
      <c r="U187" s="27" t="str">
        <f t="shared" si="40"/>
        <v>-</v>
      </c>
      <c r="V187" s="3"/>
      <c r="W187" s="3"/>
      <c r="X187" s="8" t="str">
        <f t="shared" si="46"/>
        <v/>
      </c>
      <c r="Y187" s="3"/>
      <c r="Z187" s="4"/>
      <c r="AA187" s="2"/>
      <c r="AB187" s="4"/>
      <c r="AC187" s="2" t="str">
        <f t="shared" si="5"/>
        <v>C</v>
      </c>
      <c r="AD187" s="2" t="str">
        <f t="shared" si="6"/>
        <v xml:space="preserve"> </v>
      </c>
      <c r="AE187" s="5" t="str">
        <f t="shared" si="7"/>
        <v xml:space="preserve"> </v>
      </c>
      <c r="AF187" s="5" t="str">
        <f t="shared" si="8"/>
        <v xml:space="preserve">C  </v>
      </c>
      <c r="AG187" s="30">
        <f t="shared" si="47"/>
        <v>45737</v>
      </c>
      <c r="AH187" s="5" t="str">
        <f t="shared" si="42"/>
        <v/>
      </c>
      <c r="AI187" s="30" t="str">
        <f t="shared" si="43"/>
        <v/>
      </c>
      <c r="AJ187" s="31" t="str">
        <f t="shared" si="15"/>
        <v/>
      </c>
      <c r="AK187" s="32" t="str">
        <f t="shared" si="44"/>
        <v/>
      </c>
      <c r="AL187" s="31" t="str">
        <f t="shared" si="16"/>
        <v/>
      </c>
      <c r="AM187" s="31" t="str">
        <f t="shared" si="17"/>
        <v/>
      </c>
      <c r="AN187" s="12"/>
      <c r="AO187" s="13"/>
      <c r="AP187" s="12"/>
      <c r="AQ187" s="13"/>
      <c r="AR187" s="12"/>
      <c r="AS187" s="13"/>
      <c r="AT187" s="14"/>
      <c r="AU187" s="13"/>
    </row>
    <row r="188" spans="1:47" ht="31.5" customHeight="1">
      <c r="A188" s="2">
        <v>184</v>
      </c>
      <c r="B188" s="26">
        <v>25173284</v>
      </c>
      <c r="C188" s="25"/>
      <c r="D188" s="3">
        <v>45737</v>
      </c>
      <c r="E188" s="2"/>
      <c r="F188" s="4" t="s">
        <v>71</v>
      </c>
      <c r="G188" s="4" t="s">
        <v>88</v>
      </c>
      <c r="H188" s="4">
        <v>0</v>
      </c>
      <c r="I188" s="4">
        <v>0</v>
      </c>
      <c r="J188" s="4">
        <v>0</v>
      </c>
      <c r="K188" s="4">
        <v>0</v>
      </c>
      <c r="L188" s="4">
        <v>1</v>
      </c>
      <c r="M188" s="4">
        <v>1</v>
      </c>
      <c r="N188" s="36" t="s">
        <v>105</v>
      </c>
      <c r="O188" s="2"/>
      <c r="P188" s="2" t="s">
        <v>110</v>
      </c>
      <c r="Q188" s="3"/>
      <c r="R188" s="2"/>
      <c r="S188" s="15" t="str">
        <f>IF(AC188="D",設定用!$E$4,
IF(AC188=" ","",
IF(RIGHT(AF188,2)="EH",設定用!$E$1,
IF(RIGHT(AF188,2)="EI",設定用!$E$2,
IF(LEFT(AF188,2)="AF",設定用!$E$4,
IF(LEFT(AF188,2)="AG",設定用!$E$5,
IF(LEFT(AF188,2)="BF",設定用!$E$4,
IF(LEFT(AF188,2)="BG",設定用!$E$5,
IF(LEFT(AF188,2)="CF",設定用!$E$3,
IF(LEFT(AF188,2)="CG",設定用!$E$4,設定用!$E$6))))))))))</f>
        <v>No Match</v>
      </c>
      <c r="T188" s="7">
        <f t="shared" si="39"/>
        <v>46497</v>
      </c>
      <c r="U188" s="27" t="str">
        <f t="shared" si="40"/>
        <v>-</v>
      </c>
      <c r="V188" s="3"/>
      <c r="W188" s="3"/>
      <c r="X188" s="8" t="str">
        <f t="shared" si="46"/>
        <v/>
      </c>
      <c r="Y188" s="3"/>
      <c r="Z188" s="4"/>
      <c r="AA188" s="2"/>
      <c r="AB188" s="4"/>
      <c r="AC188" s="2" t="str">
        <f t="shared" si="5"/>
        <v>C</v>
      </c>
      <c r="AD188" s="2" t="str">
        <f t="shared" si="6"/>
        <v xml:space="preserve"> </v>
      </c>
      <c r="AE188" s="5" t="str">
        <f t="shared" si="7"/>
        <v xml:space="preserve"> </v>
      </c>
      <c r="AF188" s="5" t="str">
        <f t="shared" si="8"/>
        <v xml:space="preserve">C  </v>
      </c>
      <c r="AG188" s="30">
        <f t="shared" si="47"/>
        <v>45737</v>
      </c>
      <c r="AH188" s="5" t="str">
        <f t="shared" si="42"/>
        <v/>
      </c>
      <c r="AI188" s="30" t="str">
        <f t="shared" si="43"/>
        <v/>
      </c>
      <c r="AJ188" s="31" t="str">
        <f t="shared" si="15"/>
        <v/>
      </c>
      <c r="AK188" s="32" t="str">
        <f t="shared" si="44"/>
        <v/>
      </c>
      <c r="AL188" s="31" t="str">
        <f t="shared" si="16"/>
        <v/>
      </c>
      <c r="AM188" s="31" t="str">
        <f t="shared" si="17"/>
        <v/>
      </c>
      <c r="AN188" s="12"/>
      <c r="AO188" s="13"/>
      <c r="AP188" s="12"/>
      <c r="AQ188" s="13"/>
      <c r="AR188" s="12"/>
      <c r="AS188" s="13"/>
      <c r="AT188" s="14"/>
      <c r="AU188" s="13"/>
    </row>
    <row r="189" spans="1:47" ht="31.5" customHeight="1">
      <c r="A189" s="2">
        <v>185</v>
      </c>
      <c r="B189" s="26">
        <v>25173845</v>
      </c>
      <c r="C189" s="25"/>
      <c r="D189" s="3">
        <v>45739</v>
      </c>
      <c r="E189" s="2"/>
      <c r="F189" s="4" t="s">
        <v>71</v>
      </c>
      <c r="G189" s="4"/>
      <c r="H189" s="4">
        <v>0</v>
      </c>
      <c r="I189" s="4">
        <v>0</v>
      </c>
      <c r="J189" s="4">
        <v>0</v>
      </c>
      <c r="K189" s="4">
        <v>0</v>
      </c>
      <c r="L189" s="4">
        <v>1</v>
      </c>
      <c r="M189" s="4">
        <v>1</v>
      </c>
      <c r="N189" s="36" t="s">
        <v>105</v>
      </c>
      <c r="O189" s="2"/>
      <c r="P189" s="2" t="s">
        <v>110</v>
      </c>
      <c r="Q189" s="3"/>
      <c r="R189" s="2"/>
      <c r="S189" s="15" t="str">
        <f>IF(AC189="D",設定用!$E$4,
IF(AC189=" ","",
IF(RIGHT(AF189,2)="EH",設定用!$E$1,
IF(RIGHT(AF189,2)="EI",設定用!$E$2,
IF(LEFT(AF189,2)="AF",設定用!$E$4,
IF(LEFT(AF189,2)="AG",設定用!$E$5,
IF(LEFT(AF189,2)="BF",設定用!$E$4,
IF(LEFT(AF189,2)="BG",設定用!$E$5,
IF(LEFT(AF189,2)="CF",設定用!$E$3,
IF(LEFT(AF189,2)="CG",設定用!$E$4,設定用!$E$6))))))))))</f>
        <v>No Match</v>
      </c>
      <c r="T189" s="7">
        <f t="shared" si="39"/>
        <v>46499</v>
      </c>
      <c r="U189" s="27" t="str">
        <f t="shared" si="40"/>
        <v>-</v>
      </c>
      <c r="V189" s="3"/>
      <c r="W189" s="3"/>
      <c r="X189" s="8" t="str">
        <f t="shared" si="46"/>
        <v/>
      </c>
      <c r="Y189" s="3"/>
      <c r="Z189" s="4"/>
      <c r="AA189" s="2"/>
      <c r="AB189" s="4"/>
      <c r="AC189" s="2" t="str">
        <f t="shared" si="5"/>
        <v>C</v>
      </c>
      <c r="AD189" s="2" t="str">
        <f t="shared" si="6"/>
        <v xml:space="preserve"> </v>
      </c>
      <c r="AE189" s="5" t="str">
        <f t="shared" si="7"/>
        <v xml:space="preserve"> </v>
      </c>
      <c r="AF189" s="5" t="str">
        <f t="shared" si="8"/>
        <v xml:space="preserve">C  </v>
      </c>
      <c r="AG189" s="30">
        <f t="shared" si="47"/>
        <v>45739</v>
      </c>
      <c r="AH189" s="5" t="str">
        <f t="shared" si="42"/>
        <v/>
      </c>
      <c r="AI189" s="30" t="str">
        <f t="shared" si="43"/>
        <v/>
      </c>
      <c r="AJ189" s="31" t="str">
        <f t="shared" si="15"/>
        <v/>
      </c>
      <c r="AK189" s="32" t="str">
        <f t="shared" si="44"/>
        <v/>
      </c>
      <c r="AL189" s="31" t="str">
        <f t="shared" si="16"/>
        <v/>
      </c>
      <c r="AM189" s="31" t="str">
        <f t="shared" si="17"/>
        <v/>
      </c>
      <c r="AN189" s="12"/>
      <c r="AO189" s="13"/>
      <c r="AP189" s="12"/>
      <c r="AQ189" s="13"/>
      <c r="AR189" s="12"/>
      <c r="AS189" s="13"/>
      <c r="AT189" s="14"/>
      <c r="AU189" s="13"/>
    </row>
    <row r="190" spans="1:47" ht="31.5" customHeight="1">
      <c r="A190" s="2">
        <v>186</v>
      </c>
      <c r="B190" s="26">
        <v>25212561</v>
      </c>
      <c r="C190" s="25"/>
      <c r="D190" s="3">
        <v>45745</v>
      </c>
      <c r="E190" s="2"/>
      <c r="F190" s="4" t="s">
        <v>71</v>
      </c>
      <c r="G190" s="4" t="s">
        <v>83</v>
      </c>
      <c r="H190" s="4">
        <v>0</v>
      </c>
      <c r="I190" s="4">
        <v>0</v>
      </c>
      <c r="J190" s="4">
        <v>0</v>
      </c>
      <c r="K190" s="4">
        <v>0</v>
      </c>
      <c r="L190" s="4">
        <v>1</v>
      </c>
      <c r="M190" s="4">
        <v>1</v>
      </c>
      <c r="N190" s="36" t="s">
        <v>105</v>
      </c>
      <c r="O190" s="2"/>
      <c r="P190" s="2" t="s">
        <v>110</v>
      </c>
      <c r="Q190" s="3"/>
      <c r="R190" s="2"/>
      <c r="S190" s="15" t="str">
        <f>IF(AC190="D",設定用!$E$4,
IF(AC190=" ","",
IF(RIGHT(AF190,2)="EH",設定用!$E$1,
IF(RIGHT(AF190,2)="EI",設定用!$E$2,
IF(LEFT(AF190,2)="AF",設定用!$E$4,
IF(LEFT(AF190,2)="AG",設定用!$E$5,
IF(LEFT(AF190,2)="BF",設定用!$E$4,
IF(LEFT(AF190,2)="BG",設定用!$E$5,
IF(LEFT(AF190,2)="CF",設定用!$E$3,
IF(LEFT(AF190,2)="CG",設定用!$E$4,設定用!$E$6))))))))))</f>
        <v>No Match</v>
      </c>
      <c r="T190" s="7">
        <f t="shared" si="39"/>
        <v>46505</v>
      </c>
      <c r="U190" s="27" t="str">
        <f t="shared" si="40"/>
        <v>-</v>
      </c>
      <c r="V190" s="3"/>
      <c r="W190" s="3"/>
      <c r="X190" s="8" t="str">
        <f t="shared" si="46"/>
        <v/>
      </c>
      <c r="Y190" s="3"/>
      <c r="Z190" s="4"/>
      <c r="AA190" s="2"/>
      <c r="AB190" s="4"/>
      <c r="AC190" s="2" t="str">
        <f t="shared" si="5"/>
        <v>C</v>
      </c>
      <c r="AD190" s="2" t="str">
        <f t="shared" si="6"/>
        <v xml:space="preserve"> </v>
      </c>
      <c r="AE190" s="5" t="str">
        <f t="shared" si="7"/>
        <v xml:space="preserve"> </v>
      </c>
      <c r="AF190" s="5" t="str">
        <f t="shared" si="8"/>
        <v xml:space="preserve">C  </v>
      </c>
      <c r="AG190" s="30">
        <f t="shared" si="47"/>
        <v>45745</v>
      </c>
      <c r="AH190" s="5" t="str">
        <f t="shared" si="42"/>
        <v/>
      </c>
      <c r="AI190" s="30" t="str">
        <f t="shared" si="43"/>
        <v/>
      </c>
      <c r="AJ190" s="31" t="str">
        <f t="shared" si="15"/>
        <v/>
      </c>
      <c r="AK190" s="32" t="str">
        <f t="shared" si="44"/>
        <v/>
      </c>
      <c r="AL190" s="31" t="str">
        <f t="shared" si="16"/>
        <v/>
      </c>
      <c r="AM190" s="31" t="str">
        <f t="shared" si="17"/>
        <v/>
      </c>
      <c r="AN190" s="12"/>
      <c r="AO190" s="13"/>
      <c r="AP190" s="12"/>
      <c r="AQ190" s="13"/>
      <c r="AR190" s="12"/>
      <c r="AS190" s="13"/>
      <c r="AT190" s="14"/>
      <c r="AU190" s="13"/>
    </row>
    <row r="191" spans="1:47" ht="31.5" customHeight="1">
      <c r="A191" s="2">
        <v>187</v>
      </c>
      <c r="B191" s="26">
        <v>25182077</v>
      </c>
      <c r="C191" s="25"/>
      <c r="D191" s="3">
        <v>45749</v>
      </c>
      <c r="E191" s="2"/>
      <c r="F191" s="4" t="s">
        <v>71</v>
      </c>
      <c r="G191" s="4"/>
      <c r="H191" s="4">
        <v>0</v>
      </c>
      <c r="I191" s="4">
        <v>0</v>
      </c>
      <c r="J191" s="4">
        <v>0</v>
      </c>
      <c r="K191" s="4">
        <v>0</v>
      </c>
      <c r="L191" s="4">
        <v>1</v>
      </c>
      <c r="M191" s="4">
        <v>1</v>
      </c>
      <c r="N191" s="36" t="s">
        <v>105</v>
      </c>
      <c r="O191" s="2"/>
      <c r="P191" s="2" t="s">
        <v>110</v>
      </c>
      <c r="Q191" s="3"/>
      <c r="R191" s="2"/>
      <c r="S191" s="15" t="str">
        <f>IF(AC191="D",設定用!$E$4,
IF(AC191=" ","",
IF(RIGHT(AF191,2)="EH",設定用!$E$1,
IF(RIGHT(AF191,2)="EI",設定用!$E$2,
IF(LEFT(AF191,2)="AF",設定用!$E$4,
IF(LEFT(AF191,2)="AG",設定用!$E$5,
IF(LEFT(AF191,2)="BF",設定用!$E$4,
IF(LEFT(AF191,2)="BG",設定用!$E$5,
IF(LEFT(AF191,2)="CF",設定用!$E$3,
IF(LEFT(AF191,2)="CG",設定用!$E$4,設定用!$E$6))))))))))</f>
        <v>No Match</v>
      </c>
      <c r="T191" s="7">
        <f t="shared" si="39"/>
        <v>46508</v>
      </c>
      <c r="U191" s="27" t="str">
        <f t="shared" si="40"/>
        <v>-</v>
      </c>
      <c r="V191" s="3"/>
      <c r="W191" s="3"/>
      <c r="X191" s="8" t="str">
        <f t="shared" si="46"/>
        <v/>
      </c>
      <c r="Y191" s="3"/>
      <c r="Z191" s="4"/>
      <c r="AA191" s="2"/>
      <c r="AB191" s="4"/>
      <c r="AC191" s="2" t="str">
        <f t="shared" si="5"/>
        <v>C</v>
      </c>
      <c r="AD191" s="2" t="str">
        <f t="shared" si="6"/>
        <v xml:space="preserve"> </v>
      </c>
      <c r="AE191" s="5" t="str">
        <f t="shared" si="7"/>
        <v xml:space="preserve"> </v>
      </c>
      <c r="AF191" s="5" t="str">
        <f t="shared" si="8"/>
        <v xml:space="preserve">C  </v>
      </c>
      <c r="AG191" s="30">
        <f t="shared" si="47"/>
        <v>45749</v>
      </c>
      <c r="AH191" s="5" t="str">
        <f t="shared" si="42"/>
        <v/>
      </c>
      <c r="AI191" s="30" t="str">
        <f t="shared" si="43"/>
        <v/>
      </c>
      <c r="AJ191" s="31" t="str">
        <f t="shared" si="15"/>
        <v/>
      </c>
      <c r="AK191" s="32" t="str">
        <f t="shared" si="44"/>
        <v/>
      </c>
      <c r="AL191" s="31" t="str">
        <f t="shared" si="16"/>
        <v/>
      </c>
      <c r="AM191" s="31" t="str">
        <f t="shared" si="17"/>
        <v/>
      </c>
      <c r="AN191" s="12"/>
      <c r="AO191" s="13"/>
      <c r="AP191" s="12"/>
      <c r="AQ191" s="13"/>
      <c r="AR191" s="12"/>
      <c r="AS191" s="13"/>
      <c r="AT191" s="14"/>
      <c r="AU191" s="13"/>
    </row>
    <row r="192" spans="1:47" ht="31.5" customHeight="1">
      <c r="A192" s="2">
        <v>188</v>
      </c>
      <c r="B192" s="26">
        <v>25190476</v>
      </c>
      <c r="C192" s="25"/>
      <c r="D192" s="3">
        <v>45759</v>
      </c>
      <c r="E192" s="2"/>
      <c r="F192" s="4" t="s">
        <v>71</v>
      </c>
      <c r="G192" s="4"/>
      <c r="H192" s="4">
        <v>0</v>
      </c>
      <c r="I192" s="4">
        <v>0</v>
      </c>
      <c r="J192" s="4">
        <v>0</v>
      </c>
      <c r="K192" s="4">
        <v>0</v>
      </c>
      <c r="L192" s="4">
        <v>1</v>
      </c>
      <c r="M192" s="4">
        <v>1</v>
      </c>
      <c r="N192" s="36" t="s">
        <v>105</v>
      </c>
      <c r="O192" s="2"/>
      <c r="P192" s="2" t="s">
        <v>109</v>
      </c>
      <c r="Q192" s="3"/>
      <c r="R192" s="2"/>
      <c r="S192" s="15" t="str">
        <f>IF(AC192="D",設定用!$E$4,
IF(AC192=" ","",
IF(RIGHT(AF192,2)="EH",設定用!$E$1,
IF(RIGHT(AF192,2)="EI",設定用!$E$2,
IF(LEFT(AF192,2)="AF",設定用!$E$4,
IF(LEFT(AF192,2)="AG",設定用!$E$5,
IF(LEFT(AF192,2)="BF",設定用!$E$4,
IF(LEFT(AF192,2)="BG",設定用!$E$5,
IF(LEFT(AF192,2)="CF",設定用!$E$3,
IF(LEFT(AF192,2)="CG",設定用!$E$4,設定用!$E$6))))))))))</f>
        <v>No Match</v>
      </c>
      <c r="T192" s="7">
        <f t="shared" si="39"/>
        <v>46518</v>
      </c>
      <c r="U192" s="27" t="str">
        <f t="shared" si="40"/>
        <v>-</v>
      </c>
      <c r="V192" s="3"/>
      <c r="W192" s="3"/>
      <c r="X192" s="8" t="str">
        <f t="shared" si="46"/>
        <v/>
      </c>
      <c r="Y192" s="3"/>
      <c r="Z192" s="4"/>
      <c r="AA192" s="2"/>
      <c r="AB192" s="4"/>
      <c r="AC192" s="2" t="str">
        <f t="shared" si="5"/>
        <v>C</v>
      </c>
      <c r="AD192" s="2" t="str">
        <f t="shared" si="6"/>
        <v xml:space="preserve"> </v>
      </c>
      <c r="AE192" s="5" t="str">
        <f t="shared" si="7"/>
        <v xml:space="preserve"> </v>
      </c>
      <c r="AF192" s="5" t="str">
        <f t="shared" si="8"/>
        <v xml:space="preserve">C  </v>
      </c>
      <c r="AG192" s="30">
        <f t="shared" si="47"/>
        <v>45759</v>
      </c>
      <c r="AH192" s="5" t="str">
        <f t="shared" si="42"/>
        <v/>
      </c>
      <c r="AI192" s="30" t="str">
        <f t="shared" si="43"/>
        <v/>
      </c>
      <c r="AJ192" s="31" t="str">
        <f t="shared" si="15"/>
        <v/>
      </c>
      <c r="AK192" s="32" t="str">
        <f t="shared" si="44"/>
        <v/>
      </c>
      <c r="AL192" s="31" t="str">
        <f t="shared" si="16"/>
        <v/>
      </c>
      <c r="AM192" s="31" t="str">
        <f t="shared" si="17"/>
        <v/>
      </c>
      <c r="AN192" s="12"/>
      <c r="AO192" s="13"/>
      <c r="AP192" s="12"/>
      <c r="AQ192" s="13"/>
      <c r="AR192" s="12"/>
      <c r="AS192" s="13"/>
      <c r="AT192" s="14"/>
      <c r="AU192" s="13"/>
    </row>
    <row r="193" spans="1:47" ht="31.5" customHeight="1">
      <c r="A193" s="2">
        <v>189</v>
      </c>
      <c r="B193" s="26">
        <v>25196830</v>
      </c>
      <c r="C193" s="25"/>
      <c r="D193" s="3">
        <v>45766</v>
      </c>
      <c r="E193" s="2"/>
      <c r="F193" s="4" t="s">
        <v>71</v>
      </c>
      <c r="G193" s="4" t="s">
        <v>95</v>
      </c>
      <c r="H193" s="4">
        <v>0</v>
      </c>
      <c r="I193" s="4">
        <v>0</v>
      </c>
      <c r="J193" s="4">
        <v>0</v>
      </c>
      <c r="K193" s="4">
        <v>0</v>
      </c>
      <c r="L193" s="4">
        <v>1</v>
      </c>
      <c r="M193" s="4">
        <v>1</v>
      </c>
      <c r="N193" s="36" t="s">
        <v>105</v>
      </c>
      <c r="O193" s="2"/>
      <c r="P193" s="2" t="s">
        <v>110</v>
      </c>
      <c r="Q193" s="3"/>
      <c r="R193" s="2"/>
      <c r="S193" s="15" t="str">
        <f>IF(AC193="D",設定用!$E$4,
IF(AC193=" ","",
IF(RIGHT(AF193,2)="EH",設定用!$E$1,
IF(RIGHT(AF193,2)="EI",設定用!$E$2,
IF(LEFT(AF193,2)="AF",設定用!$E$4,
IF(LEFT(AF193,2)="AG",設定用!$E$5,
IF(LEFT(AF193,2)="BF",設定用!$E$4,
IF(LEFT(AF193,2)="BG",設定用!$E$5,
IF(LEFT(AF193,2)="CF",設定用!$E$3,
IF(LEFT(AF193,2)="CG",設定用!$E$4,設定用!$E$6))))))))))</f>
        <v>No Match</v>
      </c>
      <c r="T193" s="7">
        <f t="shared" si="39"/>
        <v>46525</v>
      </c>
      <c r="U193" s="27" t="str">
        <f t="shared" si="40"/>
        <v>-</v>
      </c>
      <c r="V193" s="3"/>
      <c r="W193" s="3"/>
      <c r="X193" s="8" t="str">
        <f t="shared" si="46"/>
        <v/>
      </c>
      <c r="Y193" s="3"/>
      <c r="Z193" s="4"/>
      <c r="AA193" s="2"/>
      <c r="AB193" s="4"/>
      <c r="AC193" s="2" t="str">
        <f t="shared" si="5"/>
        <v>C</v>
      </c>
      <c r="AD193" s="2" t="str">
        <f t="shared" si="6"/>
        <v xml:space="preserve"> </v>
      </c>
      <c r="AE193" s="5" t="str">
        <f t="shared" si="7"/>
        <v xml:space="preserve"> </v>
      </c>
      <c r="AF193" s="5" t="str">
        <f t="shared" si="8"/>
        <v xml:space="preserve">C  </v>
      </c>
      <c r="AG193" s="30">
        <f t="shared" si="47"/>
        <v>45766</v>
      </c>
      <c r="AH193" s="5" t="str">
        <f t="shared" si="42"/>
        <v/>
      </c>
      <c r="AI193" s="30" t="str">
        <f t="shared" si="43"/>
        <v/>
      </c>
      <c r="AJ193" s="31" t="str">
        <f t="shared" si="15"/>
        <v/>
      </c>
      <c r="AK193" s="32" t="str">
        <f t="shared" si="44"/>
        <v/>
      </c>
      <c r="AL193" s="31" t="str">
        <f t="shared" si="16"/>
        <v/>
      </c>
      <c r="AM193" s="31" t="str">
        <f t="shared" si="17"/>
        <v/>
      </c>
      <c r="AN193" s="12"/>
      <c r="AO193" s="13"/>
      <c r="AP193" s="12"/>
      <c r="AQ193" s="13"/>
      <c r="AR193" s="12"/>
      <c r="AS193" s="13"/>
      <c r="AT193" s="14"/>
      <c r="AU193" s="13"/>
    </row>
    <row r="194" spans="1:47" ht="31.5" customHeight="1">
      <c r="A194" s="2">
        <v>190</v>
      </c>
      <c r="B194" s="26">
        <v>25206157</v>
      </c>
      <c r="C194" s="25"/>
      <c r="D194" s="3">
        <v>45778</v>
      </c>
      <c r="E194" s="2"/>
      <c r="F194" s="4" t="s">
        <v>71</v>
      </c>
      <c r="G194" s="4"/>
      <c r="H194" s="4">
        <v>0</v>
      </c>
      <c r="I194" s="4">
        <v>0</v>
      </c>
      <c r="J194" s="4">
        <v>0</v>
      </c>
      <c r="K194" s="4">
        <v>0</v>
      </c>
      <c r="L194" s="4">
        <v>1</v>
      </c>
      <c r="M194" s="4">
        <v>1</v>
      </c>
      <c r="N194" s="36" t="s">
        <v>105</v>
      </c>
      <c r="O194" s="2"/>
      <c r="P194" s="2" t="s">
        <v>110</v>
      </c>
      <c r="Q194" s="3"/>
      <c r="R194" s="2"/>
      <c r="S194" s="15" t="str">
        <f>IF(AC194="D",設定用!$E$4,
IF(AC194=" ","",
IF(RIGHT(AF194,2)="EH",設定用!$E$1,
IF(RIGHT(AF194,2)="EI",設定用!$E$2,
IF(LEFT(AF194,2)="AF",設定用!$E$4,
IF(LEFT(AF194,2)="AG",設定用!$E$5,
IF(LEFT(AF194,2)="BF",設定用!$E$4,
IF(LEFT(AF194,2)="BG",設定用!$E$5,
IF(LEFT(AF194,2)="CF",設定用!$E$3,
IF(LEFT(AF194,2)="CG",設定用!$E$4,設定用!$E$6))))))))))</f>
        <v>No Match</v>
      </c>
      <c r="T194" s="7">
        <f t="shared" si="39"/>
        <v>46538</v>
      </c>
      <c r="U194" s="27" t="str">
        <f t="shared" si="40"/>
        <v>-</v>
      </c>
      <c r="V194" s="3"/>
      <c r="W194" s="3"/>
      <c r="X194" s="8" t="str">
        <f t="shared" si="46"/>
        <v/>
      </c>
      <c r="Y194" s="3"/>
      <c r="Z194" s="4"/>
      <c r="AA194" s="2"/>
      <c r="AB194" s="4"/>
      <c r="AC194" s="2" t="str">
        <f t="shared" si="5"/>
        <v>C</v>
      </c>
      <c r="AD194" s="2" t="str">
        <f t="shared" si="6"/>
        <v xml:space="preserve"> </v>
      </c>
      <c r="AE194" s="5" t="str">
        <f t="shared" si="7"/>
        <v xml:space="preserve"> </v>
      </c>
      <c r="AF194" s="5" t="str">
        <f t="shared" si="8"/>
        <v xml:space="preserve">C  </v>
      </c>
      <c r="AG194" s="30">
        <f t="shared" si="47"/>
        <v>45778</v>
      </c>
      <c r="AH194" s="5" t="str">
        <f t="shared" si="42"/>
        <v/>
      </c>
      <c r="AI194" s="30" t="str">
        <f t="shared" si="43"/>
        <v/>
      </c>
      <c r="AJ194" s="31" t="str">
        <f t="shared" si="15"/>
        <v/>
      </c>
      <c r="AK194" s="32" t="str">
        <f t="shared" si="44"/>
        <v/>
      </c>
      <c r="AL194" s="31" t="str">
        <f t="shared" si="16"/>
        <v/>
      </c>
      <c r="AM194" s="31" t="str">
        <f t="shared" si="17"/>
        <v/>
      </c>
      <c r="AN194" s="12"/>
      <c r="AO194" s="13"/>
      <c r="AP194" s="12"/>
      <c r="AQ194" s="13"/>
      <c r="AR194" s="12"/>
      <c r="AS194" s="13"/>
      <c r="AT194" s="14"/>
      <c r="AU194" s="13"/>
    </row>
    <row r="195" spans="1:47" ht="31.5" customHeight="1">
      <c r="A195" s="2">
        <v>191</v>
      </c>
      <c r="B195" s="26">
        <v>25212197</v>
      </c>
      <c r="C195" s="25"/>
      <c r="D195" s="3">
        <v>45787</v>
      </c>
      <c r="E195" s="2"/>
      <c r="F195" s="4" t="s">
        <v>71</v>
      </c>
      <c r="G195" s="4"/>
      <c r="H195" s="4">
        <v>0</v>
      </c>
      <c r="I195" s="4">
        <v>0</v>
      </c>
      <c r="J195" s="4">
        <v>0</v>
      </c>
      <c r="K195" s="4">
        <v>0</v>
      </c>
      <c r="L195" s="4">
        <v>1</v>
      </c>
      <c r="M195" s="4">
        <v>1</v>
      </c>
      <c r="N195" s="36" t="s">
        <v>105</v>
      </c>
      <c r="O195" s="2"/>
      <c r="P195" s="2" t="s">
        <v>110</v>
      </c>
      <c r="Q195" s="3"/>
      <c r="R195" s="2"/>
      <c r="S195" s="15" t="str">
        <f>IF(AC195="D",設定用!$E$4,
IF(AC195=" ","",
IF(RIGHT(AF195,2)="EH",設定用!$E$1,
IF(RIGHT(AF195,2)="EI",設定用!$E$2,
IF(LEFT(AF195,2)="AF",設定用!$E$4,
IF(LEFT(AF195,2)="AG",設定用!$E$5,
IF(LEFT(AF195,2)="BF",設定用!$E$4,
IF(LEFT(AF195,2)="BG",設定用!$E$5,
IF(LEFT(AF195,2)="CF",設定用!$E$3,
IF(LEFT(AF195,2)="CG",設定用!$E$4,設定用!$E$6))))))))))</f>
        <v>No Match</v>
      </c>
      <c r="T195" s="7">
        <f t="shared" si="39"/>
        <v>46547</v>
      </c>
      <c r="U195" s="27" t="str">
        <f t="shared" si="40"/>
        <v>-</v>
      </c>
      <c r="V195" s="3"/>
      <c r="W195" s="3"/>
      <c r="X195" s="8" t="str">
        <f t="shared" si="46"/>
        <v/>
      </c>
      <c r="Y195" s="3"/>
      <c r="Z195" s="4"/>
      <c r="AA195" s="2"/>
      <c r="AB195" s="4"/>
      <c r="AC195" s="2" t="str">
        <f t="shared" si="5"/>
        <v>C</v>
      </c>
      <c r="AD195" s="2" t="str">
        <f t="shared" si="6"/>
        <v xml:space="preserve"> </v>
      </c>
      <c r="AE195" s="5" t="str">
        <f t="shared" si="7"/>
        <v xml:space="preserve"> </v>
      </c>
      <c r="AF195" s="5" t="str">
        <f t="shared" si="8"/>
        <v xml:space="preserve">C  </v>
      </c>
      <c r="AG195" s="30">
        <f t="shared" si="47"/>
        <v>45787</v>
      </c>
      <c r="AH195" s="5" t="str">
        <f t="shared" si="42"/>
        <v/>
      </c>
      <c r="AI195" s="30" t="str">
        <f t="shared" si="43"/>
        <v/>
      </c>
      <c r="AJ195" s="31" t="str">
        <f t="shared" ref="AJ195:AJ202" si="48">IF(OR(AH195="B",AH195=""),"",IF(OR(AH195="A",AH195="C",AH195="G",AH195="F"),T195,$P$2-1))</f>
        <v/>
      </c>
      <c r="AK195" s="32" t="str">
        <f t="shared" si="44"/>
        <v/>
      </c>
      <c r="AL195" s="31" t="str">
        <f t="shared" ref="AL195:AL202" si="49">IF(OR(AK195="B",AK195=""),"",IF(AK195="C",$Q$3+1,AG195))</f>
        <v/>
      </c>
      <c r="AM195" s="31" t="str">
        <f t="shared" ref="AM195:AM202" si="50">IF(OR(AK195="B",AK195=""),"",IF(OR(AK195="A",AK195="C",AK195="G",AK195="F"),T195,$Q$2-1))</f>
        <v/>
      </c>
      <c r="AN195" s="12"/>
      <c r="AO195" s="13"/>
      <c r="AP195" s="12"/>
      <c r="AQ195" s="13"/>
      <c r="AR195" s="12"/>
      <c r="AS195" s="13"/>
      <c r="AT195" s="14"/>
      <c r="AU195" s="13"/>
    </row>
    <row r="196" spans="1:47" ht="31.5" customHeight="1">
      <c r="A196" s="2">
        <v>192</v>
      </c>
      <c r="B196" s="26">
        <v>25214550</v>
      </c>
      <c r="C196" s="25"/>
      <c r="D196" s="3">
        <v>45790</v>
      </c>
      <c r="E196" s="2"/>
      <c r="F196" s="4" t="s">
        <v>71</v>
      </c>
      <c r="G196" s="4"/>
      <c r="H196" s="4">
        <v>0</v>
      </c>
      <c r="I196" s="4">
        <v>0</v>
      </c>
      <c r="J196" s="4">
        <v>0</v>
      </c>
      <c r="K196" s="4">
        <v>0</v>
      </c>
      <c r="L196" s="4">
        <v>1</v>
      </c>
      <c r="M196" s="4">
        <v>1</v>
      </c>
      <c r="N196" s="36" t="s">
        <v>105</v>
      </c>
      <c r="O196" s="2"/>
      <c r="P196" s="2" t="s">
        <v>110</v>
      </c>
      <c r="Q196" s="3"/>
      <c r="R196" s="2"/>
      <c r="S196" s="15" t="str">
        <f>IF(AC196="D",設定用!$E$4,
IF(AC196=" ","",
IF(RIGHT(AF196,2)="EH",設定用!$E$1,
IF(RIGHT(AF196,2)="EI",設定用!$E$2,
IF(LEFT(AF196,2)="AF",設定用!$E$4,
IF(LEFT(AF196,2)="AG",設定用!$E$5,
IF(LEFT(AF196,2)="BF",設定用!$E$4,
IF(LEFT(AF196,2)="BG",設定用!$E$5,
IF(LEFT(AF196,2)="CF",設定用!$E$3,
IF(LEFT(AF196,2)="CG",設定用!$E$4,設定用!$E$6))))))))))</f>
        <v>No Match</v>
      </c>
      <c r="T196" s="7">
        <f t="shared" si="39"/>
        <v>46550</v>
      </c>
      <c r="U196" s="27" t="str">
        <f t="shared" si="40"/>
        <v>-</v>
      </c>
      <c r="V196" s="3"/>
      <c r="W196" s="3"/>
      <c r="X196" s="8" t="str">
        <f t="shared" si="46"/>
        <v/>
      </c>
      <c r="Y196" s="3"/>
      <c r="Z196" s="4"/>
      <c r="AA196" s="2"/>
      <c r="AB196" s="4"/>
      <c r="AC196" s="2" t="str">
        <f t="shared" si="5"/>
        <v>C</v>
      </c>
      <c r="AD196" s="2" t="str">
        <f t="shared" si="6"/>
        <v xml:space="preserve"> </v>
      </c>
      <c r="AE196" s="5" t="str">
        <f t="shared" si="7"/>
        <v xml:space="preserve"> </v>
      </c>
      <c r="AF196" s="5" t="str">
        <f t="shared" si="8"/>
        <v xml:space="preserve">C  </v>
      </c>
      <c r="AG196" s="30">
        <f t="shared" si="47"/>
        <v>45790</v>
      </c>
      <c r="AH196" s="5" t="str">
        <f t="shared" si="42"/>
        <v/>
      </c>
      <c r="AI196" s="30" t="str">
        <f t="shared" si="43"/>
        <v/>
      </c>
      <c r="AJ196" s="31" t="str">
        <f t="shared" si="48"/>
        <v/>
      </c>
      <c r="AK196" s="32" t="str">
        <f t="shared" si="44"/>
        <v/>
      </c>
      <c r="AL196" s="31" t="str">
        <f t="shared" si="49"/>
        <v/>
      </c>
      <c r="AM196" s="31" t="str">
        <f t="shared" si="50"/>
        <v/>
      </c>
      <c r="AN196" s="12"/>
      <c r="AO196" s="13"/>
      <c r="AP196" s="12"/>
      <c r="AQ196" s="13"/>
      <c r="AR196" s="12"/>
      <c r="AS196" s="13"/>
      <c r="AT196" s="14"/>
      <c r="AU196" s="13"/>
    </row>
    <row r="197" spans="1:47" ht="31.5" customHeight="1">
      <c r="A197" s="2">
        <v>193</v>
      </c>
      <c r="B197" s="26">
        <v>25217370</v>
      </c>
      <c r="C197" s="25"/>
      <c r="D197" s="3">
        <v>45793</v>
      </c>
      <c r="E197" s="2"/>
      <c r="F197" s="4" t="s">
        <v>71</v>
      </c>
      <c r="G197" s="4"/>
      <c r="H197" s="4">
        <v>0</v>
      </c>
      <c r="I197" s="4">
        <v>0</v>
      </c>
      <c r="J197" s="4">
        <v>0</v>
      </c>
      <c r="K197" s="4">
        <v>0</v>
      </c>
      <c r="L197" s="4">
        <v>1</v>
      </c>
      <c r="M197" s="4">
        <v>1</v>
      </c>
      <c r="N197" s="36" t="s">
        <v>105</v>
      </c>
      <c r="O197" s="2"/>
      <c r="P197" s="2" t="s">
        <v>110</v>
      </c>
      <c r="Q197" s="3"/>
      <c r="R197" s="2"/>
      <c r="S197" s="15" t="str">
        <f>IF(AC197="D",設定用!$E$4,
IF(AC197=" ","",
IF(RIGHT(AF197,2)="EH",設定用!$E$1,
IF(RIGHT(AF197,2)="EI",設定用!$E$2,
IF(LEFT(AF197,2)="AF",設定用!$E$4,
IF(LEFT(AF197,2)="AG",設定用!$E$5,
IF(LEFT(AF197,2)="BF",設定用!$E$4,
IF(LEFT(AF197,2)="BG",設定用!$E$5,
IF(LEFT(AF197,2)="CF",設定用!$E$3,
IF(LEFT(AF197,2)="CG",設定用!$E$4,設定用!$E$6))))))))))</f>
        <v>No Match</v>
      </c>
      <c r="T197" s="7">
        <f t="shared" si="39"/>
        <v>46553</v>
      </c>
      <c r="U197" s="27" t="str">
        <f t="shared" si="40"/>
        <v>-</v>
      </c>
      <c r="V197" s="3"/>
      <c r="W197" s="3"/>
      <c r="X197" s="8" t="str">
        <f t="shared" si="46"/>
        <v/>
      </c>
      <c r="Y197" s="3"/>
      <c r="Z197" s="4"/>
      <c r="AA197" s="2"/>
      <c r="AB197" s="4"/>
      <c r="AC197" s="2" t="str">
        <f t="shared" si="5"/>
        <v>C</v>
      </c>
      <c r="AD197" s="2" t="str">
        <f t="shared" si="6"/>
        <v xml:space="preserve"> </v>
      </c>
      <c r="AE197" s="5" t="str">
        <f t="shared" si="7"/>
        <v xml:space="preserve"> </v>
      </c>
      <c r="AF197" s="5" t="str">
        <f t="shared" si="8"/>
        <v xml:space="preserve">C  </v>
      </c>
      <c r="AG197" s="30">
        <f t="shared" si="47"/>
        <v>45793</v>
      </c>
      <c r="AH197" s="5" t="str">
        <f t="shared" si="42"/>
        <v/>
      </c>
      <c r="AI197" s="30" t="str">
        <f t="shared" si="43"/>
        <v/>
      </c>
      <c r="AJ197" s="31" t="str">
        <f t="shared" si="48"/>
        <v/>
      </c>
      <c r="AK197" s="32" t="str">
        <f t="shared" si="44"/>
        <v/>
      </c>
      <c r="AL197" s="31" t="str">
        <f t="shared" si="49"/>
        <v/>
      </c>
      <c r="AM197" s="31" t="str">
        <f t="shared" si="50"/>
        <v/>
      </c>
      <c r="AN197" s="12"/>
      <c r="AO197" s="13"/>
      <c r="AP197" s="12"/>
      <c r="AQ197" s="13"/>
      <c r="AR197" s="12"/>
      <c r="AS197" s="13"/>
      <c r="AT197" s="14"/>
      <c r="AU197" s="13"/>
    </row>
    <row r="198" spans="1:47" ht="31.5" customHeight="1">
      <c r="A198" s="2">
        <v>194</v>
      </c>
      <c r="B198" s="26">
        <v>25218071</v>
      </c>
      <c r="C198" s="25"/>
      <c r="D198" s="3">
        <v>45794</v>
      </c>
      <c r="E198" s="2"/>
      <c r="F198" s="4" t="s">
        <v>71</v>
      </c>
      <c r="G198" s="4"/>
      <c r="H198" s="4">
        <v>0</v>
      </c>
      <c r="I198" s="4">
        <v>0</v>
      </c>
      <c r="J198" s="4">
        <v>0</v>
      </c>
      <c r="K198" s="4">
        <v>0</v>
      </c>
      <c r="L198" s="4">
        <v>1</v>
      </c>
      <c r="M198" s="4">
        <v>1</v>
      </c>
      <c r="N198" s="36" t="s">
        <v>105</v>
      </c>
      <c r="O198" s="2"/>
      <c r="P198" s="2" t="s">
        <v>110</v>
      </c>
      <c r="Q198" s="3"/>
      <c r="R198" s="2"/>
      <c r="S198" s="15" t="str">
        <f>IF(AC198="D",設定用!$E$4,
IF(AC198=" ","",
IF(RIGHT(AF198,2)="EH",設定用!$E$1,
IF(RIGHT(AF198,2)="EI",設定用!$E$2,
IF(LEFT(AF198,2)="AF",設定用!$E$4,
IF(LEFT(AF198,2)="AG",設定用!$E$5,
IF(LEFT(AF198,2)="BF",設定用!$E$4,
IF(LEFT(AF198,2)="BG",設定用!$E$5,
IF(LEFT(AF198,2)="CF",設定用!$E$3,
IF(LEFT(AF198,2)="CG",設定用!$E$4,設定用!$E$6))))))))))</f>
        <v>No Match</v>
      </c>
      <c r="T198" s="7">
        <f t="shared" si="39"/>
        <v>46554</v>
      </c>
      <c r="U198" s="27" t="str">
        <f t="shared" si="40"/>
        <v>-</v>
      </c>
      <c r="V198" s="3"/>
      <c r="W198" s="3"/>
      <c r="X198" s="8" t="str">
        <f t="shared" si="46"/>
        <v/>
      </c>
      <c r="Y198" s="3"/>
      <c r="Z198" s="4"/>
      <c r="AA198" s="2"/>
      <c r="AB198" s="4"/>
      <c r="AC198" s="2" t="str">
        <f t="shared" si="5"/>
        <v>C</v>
      </c>
      <c r="AD198" s="2" t="str">
        <f t="shared" si="6"/>
        <v xml:space="preserve"> </v>
      </c>
      <c r="AE198" s="5" t="str">
        <f t="shared" si="7"/>
        <v xml:space="preserve"> </v>
      </c>
      <c r="AF198" s="5" t="str">
        <f t="shared" si="8"/>
        <v xml:space="preserve">C  </v>
      </c>
      <c r="AG198" s="30">
        <f t="shared" si="47"/>
        <v>45794</v>
      </c>
      <c r="AH198" s="5" t="str">
        <f t="shared" si="42"/>
        <v/>
      </c>
      <c r="AI198" s="30" t="str">
        <f t="shared" si="43"/>
        <v/>
      </c>
      <c r="AJ198" s="31" t="str">
        <f t="shared" si="48"/>
        <v/>
      </c>
      <c r="AK198" s="32" t="str">
        <f t="shared" si="44"/>
        <v/>
      </c>
      <c r="AL198" s="31" t="str">
        <f t="shared" si="49"/>
        <v/>
      </c>
      <c r="AM198" s="31" t="str">
        <f t="shared" si="50"/>
        <v/>
      </c>
      <c r="AN198" s="12"/>
      <c r="AO198" s="13"/>
      <c r="AP198" s="12"/>
      <c r="AQ198" s="13"/>
      <c r="AR198" s="12"/>
      <c r="AS198" s="13"/>
      <c r="AT198" s="14"/>
      <c r="AU198" s="13"/>
    </row>
    <row r="199" spans="1:47" ht="31.5" customHeight="1">
      <c r="A199" s="2">
        <v>195</v>
      </c>
      <c r="B199" s="26">
        <v>25221372</v>
      </c>
      <c r="C199" s="25"/>
      <c r="D199" s="3">
        <v>45798</v>
      </c>
      <c r="E199" s="2"/>
      <c r="F199" s="4" t="s">
        <v>71</v>
      </c>
      <c r="G199" s="4" t="s">
        <v>78</v>
      </c>
      <c r="H199" s="4">
        <v>0</v>
      </c>
      <c r="I199" s="4">
        <v>0</v>
      </c>
      <c r="J199" s="4">
        <v>0</v>
      </c>
      <c r="K199" s="4">
        <v>0</v>
      </c>
      <c r="L199" s="4">
        <v>1</v>
      </c>
      <c r="M199" s="4">
        <v>1</v>
      </c>
      <c r="N199" s="36" t="s">
        <v>105</v>
      </c>
      <c r="O199" s="2"/>
      <c r="P199" s="2" t="s">
        <v>110</v>
      </c>
      <c r="Q199" s="3"/>
      <c r="R199" s="2"/>
      <c r="S199" s="15" t="str">
        <f>IF(AC199="D",設定用!$E$4,
IF(AC199=" ","",
IF(RIGHT(AF199,2)="EH",設定用!$E$1,
IF(RIGHT(AF199,2)="EI",設定用!$E$2,
IF(LEFT(AF199,2)="AF",設定用!$E$4,
IF(LEFT(AF199,2)="AG",設定用!$E$5,
IF(LEFT(AF199,2)="BF",設定用!$E$4,
IF(LEFT(AF199,2)="BG",設定用!$E$5,
IF(LEFT(AF199,2)="CF",設定用!$E$3,
IF(LEFT(AF199,2)="CG",設定用!$E$4,設定用!$E$6))))))))))</f>
        <v>No Match</v>
      </c>
      <c r="T199" s="7">
        <f t="shared" si="39"/>
        <v>46558</v>
      </c>
      <c r="U199" s="27" t="str">
        <f t="shared" si="40"/>
        <v>-</v>
      </c>
      <c r="V199" s="3"/>
      <c r="W199" s="3"/>
      <c r="X199" s="8" t="str">
        <f t="shared" si="46"/>
        <v/>
      </c>
      <c r="Y199" s="3"/>
      <c r="Z199" s="4"/>
      <c r="AA199" s="2"/>
      <c r="AB199" s="4"/>
      <c r="AC199" s="2" t="str">
        <f t="shared" si="5"/>
        <v>C</v>
      </c>
      <c r="AD199" s="2" t="str">
        <f t="shared" si="6"/>
        <v xml:space="preserve"> </v>
      </c>
      <c r="AE199" s="5" t="str">
        <f t="shared" si="7"/>
        <v xml:space="preserve"> </v>
      </c>
      <c r="AF199" s="5" t="str">
        <f t="shared" si="8"/>
        <v xml:space="preserve">C  </v>
      </c>
      <c r="AG199" s="30">
        <f t="shared" si="47"/>
        <v>45798</v>
      </c>
      <c r="AH199" s="5" t="str">
        <f t="shared" si="42"/>
        <v/>
      </c>
      <c r="AI199" s="30" t="str">
        <f t="shared" si="43"/>
        <v/>
      </c>
      <c r="AJ199" s="31" t="str">
        <f t="shared" si="48"/>
        <v/>
      </c>
      <c r="AK199" s="32" t="str">
        <f t="shared" si="44"/>
        <v/>
      </c>
      <c r="AL199" s="31" t="str">
        <f t="shared" si="49"/>
        <v/>
      </c>
      <c r="AM199" s="31" t="str">
        <f t="shared" si="50"/>
        <v/>
      </c>
      <c r="AN199" s="12"/>
      <c r="AO199" s="13"/>
      <c r="AP199" s="12"/>
      <c r="AQ199" s="13"/>
      <c r="AR199" s="12"/>
      <c r="AS199" s="13"/>
      <c r="AT199" s="14"/>
      <c r="AU199" s="13"/>
    </row>
    <row r="200" spans="1:47" ht="31.5" customHeight="1">
      <c r="A200" s="2">
        <v>196</v>
      </c>
      <c r="B200" s="26">
        <v>25221794</v>
      </c>
      <c r="C200" s="25"/>
      <c r="D200" s="3">
        <v>45798</v>
      </c>
      <c r="E200" s="2"/>
      <c r="F200" s="4" t="s">
        <v>71</v>
      </c>
      <c r="G200" s="4"/>
      <c r="H200" s="4">
        <v>0</v>
      </c>
      <c r="I200" s="4">
        <v>0</v>
      </c>
      <c r="J200" s="4">
        <v>0</v>
      </c>
      <c r="K200" s="4">
        <v>0</v>
      </c>
      <c r="L200" s="4">
        <v>1</v>
      </c>
      <c r="M200" s="4">
        <v>1</v>
      </c>
      <c r="N200" s="36" t="s">
        <v>105</v>
      </c>
      <c r="O200" s="2"/>
      <c r="P200" s="2" t="s">
        <v>110</v>
      </c>
      <c r="Q200" s="3"/>
      <c r="R200" s="2"/>
      <c r="S200" s="15" t="str">
        <f>IF(AC200="D",設定用!$E$4,
IF(AC200=" ","",
IF(RIGHT(AF200,2)="EH",設定用!$E$1,
IF(RIGHT(AF200,2)="EI",設定用!$E$2,
IF(LEFT(AF200,2)="AF",設定用!$E$4,
IF(LEFT(AF200,2)="AG",設定用!$E$5,
IF(LEFT(AF200,2)="BF",設定用!$E$4,
IF(LEFT(AF200,2)="BG",設定用!$E$5,
IF(LEFT(AF200,2)="CF",設定用!$E$3,
IF(LEFT(AF200,2)="CG",設定用!$E$4,設定用!$E$6))))))))))</f>
        <v>No Match</v>
      </c>
      <c r="T200" s="7">
        <f t="shared" si="39"/>
        <v>46558</v>
      </c>
      <c r="U200" s="27" t="str">
        <f t="shared" si="40"/>
        <v>-</v>
      </c>
      <c r="V200" s="3"/>
      <c r="W200" s="3"/>
      <c r="X200" s="8" t="str">
        <f t="shared" si="46"/>
        <v/>
      </c>
      <c r="Y200" s="3"/>
      <c r="Z200" s="4"/>
      <c r="AA200" s="2"/>
      <c r="AB200" s="4"/>
      <c r="AC200" s="2" t="str">
        <f t="shared" si="5"/>
        <v>C</v>
      </c>
      <c r="AD200" s="2" t="str">
        <f t="shared" si="6"/>
        <v xml:space="preserve"> </v>
      </c>
      <c r="AE200" s="5" t="str">
        <f t="shared" si="7"/>
        <v xml:space="preserve"> </v>
      </c>
      <c r="AF200" s="5" t="str">
        <f t="shared" si="8"/>
        <v xml:space="preserve">C  </v>
      </c>
      <c r="AG200" s="30">
        <f t="shared" si="47"/>
        <v>45798</v>
      </c>
      <c r="AH200" s="5" t="str">
        <f t="shared" si="42"/>
        <v/>
      </c>
      <c r="AI200" s="30" t="str">
        <f t="shared" si="43"/>
        <v/>
      </c>
      <c r="AJ200" s="31" t="str">
        <f t="shared" si="48"/>
        <v/>
      </c>
      <c r="AK200" s="32" t="str">
        <f t="shared" si="44"/>
        <v/>
      </c>
      <c r="AL200" s="31" t="str">
        <f t="shared" si="49"/>
        <v/>
      </c>
      <c r="AM200" s="31" t="str">
        <f t="shared" si="50"/>
        <v/>
      </c>
      <c r="AN200" s="12"/>
      <c r="AO200" s="13"/>
      <c r="AP200" s="12"/>
      <c r="AQ200" s="13"/>
      <c r="AR200" s="12"/>
      <c r="AS200" s="13"/>
      <c r="AT200" s="14"/>
      <c r="AU200" s="13"/>
    </row>
    <row r="201" spans="1:47" ht="31.5" customHeight="1">
      <c r="A201" s="2">
        <v>197</v>
      </c>
      <c r="B201" s="26">
        <v>25228484</v>
      </c>
      <c r="C201" s="25"/>
      <c r="D201" s="3">
        <v>45807</v>
      </c>
      <c r="E201" s="2"/>
      <c r="F201" s="4" t="s">
        <v>71</v>
      </c>
      <c r="G201" s="4" t="s">
        <v>103</v>
      </c>
      <c r="H201" s="4">
        <v>0</v>
      </c>
      <c r="I201" s="4">
        <v>0</v>
      </c>
      <c r="J201" s="4">
        <v>0</v>
      </c>
      <c r="K201" s="4">
        <v>0</v>
      </c>
      <c r="L201" s="4">
        <v>1</v>
      </c>
      <c r="M201" s="4">
        <v>1</v>
      </c>
      <c r="N201" s="36" t="s">
        <v>105</v>
      </c>
      <c r="O201" s="2"/>
      <c r="P201" s="2" t="s">
        <v>110</v>
      </c>
      <c r="Q201" s="3"/>
      <c r="R201" s="2"/>
      <c r="S201" s="15" t="str">
        <f>IF(AC201="D",設定用!$E$4,
IF(AC201=" ","",
IF(RIGHT(AF201,2)="EH",設定用!$E$1,
IF(RIGHT(AF201,2)="EI",設定用!$E$2,
IF(LEFT(AF201,2)="AF",設定用!$E$4,
IF(LEFT(AF201,2)="AG",設定用!$E$5,
IF(LEFT(AF201,2)="BF",設定用!$E$4,
IF(LEFT(AF201,2)="BG",設定用!$E$5,
IF(LEFT(AF201,2)="CF",設定用!$E$3,
IF(LEFT(AF201,2)="CG",設定用!$E$4,設定用!$E$6))))))))))</f>
        <v>No Match</v>
      </c>
      <c r="T201" s="7">
        <f t="shared" si="39"/>
        <v>46567</v>
      </c>
      <c r="U201" s="27" t="str">
        <f t="shared" si="40"/>
        <v>-</v>
      </c>
      <c r="V201" s="3"/>
      <c r="W201" s="3"/>
      <c r="X201" s="8" t="str">
        <f t="shared" si="46"/>
        <v/>
      </c>
      <c r="Y201" s="3"/>
      <c r="Z201" s="4"/>
      <c r="AA201" s="2"/>
      <c r="AB201" s="4"/>
      <c r="AC201" s="2" t="str">
        <f t="shared" si="5"/>
        <v>C</v>
      </c>
      <c r="AD201" s="2" t="str">
        <f t="shared" si="6"/>
        <v xml:space="preserve"> </v>
      </c>
      <c r="AE201" s="5" t="str">
        <f t="shared" si="7"/>
        <v xml:space="preserve"> </v>
      </c>
      <c r="AF201" s="5" t="str">
        <f t="shared" si="8"/>
        <v xml:space="preserve">C  </v>
      </c>
      <c r="AG201" s="30">
        <f t="shared" si="47"/>
        <v>45807</v>
      </c>
      <c r="AH201" s="5" t="str">
        <f t="shared" si="42"/>
        <v/>
      </c>
      <c r="AI201" s="30" t="str">
        <f t="shared" si="43"/>
        <v/>
      </c>
      <c r="AJ201" s="31" t="str">
        <f t="shared" si="48"/>
        <v/>
      </c>
      <c r="AK201" s="32" t="str">
        <f t="shared" si="44"/>
        <v/>
      </c>
      <c r="AL201" s="31" t="str">
        <f t="shared" si="49"/>
        <v/>
      </c>
      <c r="AM201" s="31" t="str">
        <f t="shared" si="50"/>
        <v/>
      </c>
      <c r="AN201" s="12"/>
      <c r="AO201" s="13"/>
      <c r="AP201" s="12"/>
      <c r="AQ201" s="13"/>
      <c r="AR201" s="12"/>
      <c r="AS201" s="13"/>
      <c r="AT201" s="14"/>
      <c r="AU201" s="13"/>
    </row>
    <row r="202" spans="1:47" ht="31.5" customHeight="1">
      <c r="A202" s="2">
        <v>198</v>
      </c>
      <c r="B202" s="26">
        <v>25229573</v>
      </c>
      <c r="C202" s="25"/>
      <c r="D202" s="3">
        <v>45809</v>
      </c>
      <c r="E202" s="2"/>
      <c r="F202" s="4" t="s">
        <v>71</v>
      </c>
      <c r="G202" s="4"/>
      <c r="H202" s="4">
        <v>0</v>
      </c>
      <c r="I202" s="4">
        <v>0</v>
      </c>
      <c r="J202" s="4">
        <v>0</v>
      </c>
      <c r="K202" s="4">
        <v>0</v>
      </c>
      <c r="L202" s="4">
        <v>1</v>
      </c>
      <c r="M202" s="4">
        <v>1</v>
      </c>
      <c r="N202" s="36" t="s">
        <v>105</v>
      </c>
      <c r="O202" s="2"/>
      <c r="P202" s="2" t="s">
        <v>110</v>
      </c>
      <c r="Q202" s="3"/>
      <c r="R202" s="2"/>
      <c r="S202" s="15" t="str">
        <f>IF(AC202="D",設定用!$E$4,
IF(AC202=" ","",
IF(RIGHT(AF202,2)="EH",設定用!$E$1,
IF(RIGHT(AF202,2)="EI",設定用!$E$2,
IF(LEFT(AF202,2)="AF",設定用!$E$4,
IF(LEFT(AF202,2)="AG",設定用!$E$5,
IF(LEFT(AF202,2)="BF",設定用!$E$4,
IF(LEFT(AF202,2)="BG",設定用!$E$5,
IF(LEFT(AF202,2)="CF",設定用!$E$3,
IF(LEFT(AF202,2)="CG",設定用!$E$4,設定用!$E$6))))))))))</f>
        <v>No Match</v>
      </c>
      <c r="T202" s="7">
        <f t="shared" si="39"/>
        <v>46568</v>
      </c>
      <c r="U202" s="27" t="str">
        <f t="shared" si="40"/>
        <v>-</v>
      </c>
      <c r="V202" s="3"/>
      <c r="W202" s="3"/>
      <c r="X202" s="8" t="str">
        <f t="shared" si="46"/>
        <v/>
      </c>
      <c r="Y202" s="3"/>
      <c r="Z202" s="4"/>
      <c r="AA202" s="2"/>
      <c r="AB202" s="4"/>
      <c r="AC202" s="2" t="str">
        <f t="shared" si="5"/>
        <v>C</v>
      </c>
      <c r="AD202" s="2" t="str">
        <f t="shared" si="6"/>
        <v xml:space="preserve"> </v>
      </c>
      <c r="AE202" s="5" t="str">
        <f t="shared" si="7"/>
        <v xml:space="preserve"> </v>
      </c>
      <c r="AF202" s="5" t="str">
        <f t="shared" si="8"/>
        <v xml:space="preserve">C  </v>
      </c>
      <c r="AG202" s="30">
        <f t="shared" si="47"/>
        <v>45809</v>
      </c>
      <c r="AH202" s="5" t="str">
        <f t="shared" si="42"/>
        <v/>
      </c>
      <c r="AI202" s="30" t="str">
        <f t="shared" si="43"/>
        <v/>
      </c>
      <c r="AJ202" s="31" t="str">
        <f t="shared" si="48"/>
        <v/>
      </c>
      <c r="AK202" s="32" t="str">
        <f t="shared" si="44"/>
        <v/>
      </c>
      <c r="AL202" s="31" t="str">
        <f t="shared" si="49"/>
        <v/>
      </c>
      <c r="AM202" s="31" t="str">
        <f t="shared" si="50"/>
        <v/>
      </c>
      <c r="AN202" s="12"/>
      <c r="AO202" s="13"/>
      <c r="AP202" s="12"/>
      <c r="AQ202" s="13"/>
      <c r="AR202" s="12"/>
      <c r="AS202" s="13"/>
      <c r="AT202" s="14"/>
      <c r="AU202" s="13"/>
    </row>
    <row r="203" spans="1:47" ht="31.5" customHeight="1">
      <c r="A203" s="2">
        <v>199</v>
      </c>
      <c r="B203" s="26">
        <v>25248573</v>
      </c>
      <c r="C203" s="25"/>
      <c r="D203" s="3">
        <v>45833</v>
      </c>
      <c r="E203" s="2"/>
      <c r="F203" s="4" t="s">
        <v>71</v>
      </c>
      <c r="G203" s="4"/>
      <c r="H203" s="4">
        <v>0</v>
      </c>
      <c r="I203" s="4">
        <v>0</v>
      </c>
      <c r="J203" s="4">
        <v>0</v>
      </c>
      <c r="K203" s="4">
        <v>0</v>
      </c>
      <c r="L203" s="4">
        <v>1</v>
      </c>
      <c r="M203" s="4">
        <v>1</v>
      </c>
      <c r="N203" s="36" t="s">
        <v>105</v>
      </c>
      <c r="O203" s="2"/>
      <c r="P203" s="2" t="s">
        <v>110</v>
      </c>
      <c r="Q203" s="3"/>
      <c r="R203" s="2"/>
      <c r="S203" s="15" t="str">
        <f>IF(AC203="D",設定用!$E$4,
IF(AC203=" ","",
IF(RIGHT(AF203,2)="EH",設定用!$E$1,
IF(RIGHT(AF203,2)="EI",設定用!$E$2,
IF(LEFT(AF203,2)="AF",設定用!$E$4,
IF(LEFT(AF203,2)="AG",設定用!$E$5,
IF(LEFT(AF203,2)="BF",設定用!$E$4,
IF(LEFT(AF203,2)="BG",設定用!$E$5,
IF(LEFT(AF203,2)="CF",設定用!$E$3,
IF(LEFT(AF203,2)="CG",設定用!$E$4,設定用!$E$6))))))))))</f>
        <v>No Match</v>
      </c>
      <c r="T203" s="7">
        <f t="shared" si="3"/>
        <v>46592</v>
      </c>
      <c r="U203" s="27" t="str">
        <f t="shared" si="4"/>
        <v>-</v>
      </c>
      <c r="V203" s="3"/>
      <c r="W203" s="3"/>
      <c r="X203" s="8" t="str">
        <f t="shared" si="14"/>
        <v/>
      </c>
      <c r="Y203" s="3"/>
      <c r="Z203" s="4"/>
      <c r="AA203" s="2"/>
      <c r="AB203" s="4"/>
      <c r="AC203" s="2" t="str">
        <f t="shared" si="5"/>
        <v>C</v>
      </c>
      <c r="AD203" s="2" t="str">
        <f t="shared" si="6"/>
        <v xml:space="preserve"> </v>
      </c>
      <c r="AE203" s="5" t="str">
        <f t="shared" si="7"/>
        <v xml:space="preserve"> </v>
      </c>
      <c r="AF203" s="5" t="str">
        <f t="shared" si="8"/>
        <v xml:space="preserve">C  </v>
      </c>
      <c r="AG203" s="30">
        <f t="shared" si="9"/>
        <v>45833</v>
      </c>
      <c r="AH203" s="5" t="str">
        <f t="shared" si="10"/>
        <v/>
      </c>
      <c r="AI203" s="30" t="str">
        <f t="shared" si="11"/>
        <v/>
      </c>
      <c r="AJ203" s="31" t="str">
        <f t="shared" si="15"/>
        <v/>
      </c>
      <c r="AK203" s="32" t="str">
        <f t="shared" si="12"/>
        <v/>
      </c>
      <c r="AL203" s="31" t="str">
        <f t="shared" si="16"/>
        <v/>
      </c>
      <c r="AM203" s="31" t="str">
        <f t="shared" si="17"/>
        <v/>
      </c>
      <c r="AN203" s="12"/>
      <c r="AO203" s="13"/>
      <c r="AP203" s="12"/>
      <c r="AQ203" s="13"/>
      <c r="AR203" s="12"/>
      <c r="AS203" s="13"/>
      <c r="AT203" s="14"/>
      <c r="AU203" s="13"/>
    </row>
    <row r="204" spans="1:47" ht="31.5" customHeight="1">
      <c r="A204" s="2">
        <v>200</v>
      </c>
      <c r="B204" s="26">
        <v>25251559</v>
      </c>
      <c r="C204" s="25"/>
      <c r="D204" s="3">
        <v>45834</v>
      </c>
      <c r="E204" s="2"/>
      <c r="F204" s="4" t="s">
        <v>71</v>
      </c>
      <c r="G204" s="4"/>
      <c r="H204" s="4">
        <v>0</v>
      </c>
      <c r="I204" s="4">
        <v>0</v>
      </c>
      <c r="J204" s="4">
        <v>0</v>
      </c>
      <c r="K204" s="4">
        <v>0</v>
      </c>
      <c r="L204" s="4">
        <v>1</v>
      </c>
      <c r="M204" s="4">
        <v>1</v>
      </c>
      <c r="N204" s="36" t="s">
        <v>105</v>
      </c>
      <c r="O204" s="2"/>
      <c r="P204" s="2" t="s">
        <v>110</v>
      </c>
      <c r="Q204" s="3"/>
      <c r="R204" s="2"/>
      <c r="S204" s="15" t="str">
        <f>IF(AC204="D",設定用!$E$4,
IF(AC204=" ","",
IF(RIGHT(AF204,2)="EH",設定用!$E$1,
IF(RIGHT(AF204,2)="EI",設定用!$E$2,
IF(LEFT(AF204,2)="AF",設定用!$E$4,
IF(LEFT(AF204,2)="AG",設定用!$E$5,
IF(LEFT(AF204,2)="BF",設定用!$E$4,
IF(LEFT(AF204,2)="BG",設定用!$E$5,
IF(LEFT(AF204,2)="CF",設定用!$E$3,
IF(LEFT(AF204,2)="CG",設定用!$E$4,設定用!$E$6))))))))))</f>
        <v>No Match</v>
      </c>
      <c r="T204" s="7">
        <f t="shared" si="3"/>
        <v>46593</v>
      </c>
      <c r="U204" s="27" t="str">
        <f t="shared" si="4"/>
        <v>-</v>
      </c>
      <c r="V204" s="3"/>
      <c r="W204" s="3"/>
      <c r="X204" s="8" t="str">
        <f t="shared" si="14"/>
        <v/>
      </c>
      <c r="Y204" s="3"/>
      <c r="Z204" s="4"/>
      <c r="AA204" s="2"/>
      <c r="AB204" s="4"/>
      <c r="AC204" s="2" t="str">
        <f t="shared" si="5"/>
        <v>C</v>
      </c>
      <c r="AD204" s="2" t="str">
        <f t="shared" si="6"/>
        <v xml:space="preserve"> </v>
      </c>
      <c r="AE204" s="5" t="str">
        <f t="shared" si="7"/>
        <v xml:space="preserve"> </v>
      </c>
      <c r="AF204" s="5" t="str">
        <f t="shared" si="8"/>
        <v xml:space="preserve">C  </v>
      </c>
      <c r="AG204" s="30">
        <f t="shared" si="9"/>
        <v>45834</v>
      </c>
      <c r="AH204" s="5" t="str">
        <f t="shared" si="10"/>
        <v/>
      </c>
      <c r="AI204" s="30" t="str">
        <f t="shared" si="11"/>
        <v/>
      </c>
      <c r="AJ204" s="31" t="str">
        <f t="shared" si="15"/>
        <v/>
      </c>
      <c r="AK204" s="32" t="str">
        <f t="shared" si="12"/>
        <v/>
      </c>
      <c r="AL204" s="31" t="str">
        <f t="shared" si="16"/>
        <v/>
      </c>
      <c r="AM204" s="31" t="str">
        <f t="shared" si="17"/>
        <v/>
      </c>
      <c r="AN204" s="12"/>
      <c r="AO204" s="13"/>
      <c r="AP204" s="12"/>
      <c r="AQ204" s="13"/>
      <c r="AR204" s="12"/>
      <c r="AS204" s="13"/>
      <c r="AT204" s="14"/>
      <c r="AU204" s="13"/>
    </row>
    <row r="205" spans="1:47" ht="31.5" customHeight="1">
      <c r="A205" s="2">
        <v>201</v>
      </c>
      <c r="B205" s="26"/>
      <c r="C205" s="25"/>
      <c r="D205" s="3"/>
      <c r="E205" s="2"/>
      <c r="F205" s="4"/>
      <c r="G205" s="4"/>
      <c r="H205" s="4"/>
      <c r="I205" s="4"/>
      <c r="J205" s="4"/>
      <c r="K205" s="4"/>
      <c r="L205" s="4"/>
      <c r="M205" s="4"/>
      <c r="N205" s="4"/>
      <c r="O205" s="2"/>
      <c r="P205" s="2" t="e">
        <v>#N/A</v>
      </c>
      <c r="Q205" s="3"/>
      <c r="R205" s="2"/>
      <c r="S205" s="15" t="str">
        <f>IF(AC205="D",設定用!$E$4,
IF(AC205=" ","",
IF(RIGHT(AF205,2)="EH",設定用!$E$1,
IF(RIGHT(AF205,2)="EI",設定用!$E$2,
IF(LEFT(AF205,2)="AF",設定用!$E$4,
IF(LEFT(AF205,2)="AG",設定用!$E$5,
IF(LEFT(AF205,2)="BF",設定用!$E$4,
IF(LEFT(AF205,2)="BG",設定用!$E$5,
IF(LEFT(AF205,2)="CF",設定用!$E$3,
IF(LEFT(AF205,2)="CG",設定用!$E$4,設定用!$E$6))))))))))</f>
        <v/>
      </c>
      <c r="T205" s="7" t="str">
        <f t="shared" si="3"/>
        <v/>
      </c>
      <c r="U205" s="27" t="str">
        <f t="shared" si="4"/>
        <v>-</v>
      </c>
      <c r="V205" s="3"/>
      <c r="W205" s="3"/>
      <c r="X205" s="8" t="str">
        <f t="shared" si="14"/>
        <v/>
      </c>
      <c r="Y205" s="3"/>
      <c r="Z205" s="4"/>
      <c r="AA205" s="2"/>
      <c r="AB205" s="4"/>
      <c r="AC205" s="2" t="str">
        <f t="shared" si="5"/>
        <v xml:space="preserve"> </v>
      </c>
      <c r="AD205" s="2" t="str">
        <f t="shared" si="6"/>
        <v xml:space="preserve"> </v>
      </c>
      <c r="AE205" s="5" t="str">
        <f t="shared" si="7"/>
        <v xml:space="preserve"> </v>
      </c>
      <c r="AF205" s="5" t="str">
        <f t="shared" si="8"/>
        <v xml:space="preserve">   </v>
      </c>
      <c r="AG205" s="30" t="str">
        <f t="shared" si="9"/>
        <v/>
      </c>
      <c r="AH205" s="5" t="str">
        <f t="shared" si="10"/>
        <v/>
      </c>
      <c r="AI205" s="30" t="str">
        <f t="shared" si="11"/>
        <v/>
      </c>
      <c r="AJ205" s="31" t="str">
        <f t="shared" si="15"/>
        <v/>
      </c>
      <c r="AK205" s="32" t="str">
        <f t="shared" si="12"/>
        <v/>
      </c>
      <c r="AL205" s="31" t="str">
        <f t="shared" si="16"/>
        <v/>
      </c>
      <c r="AM205" s="31" t="str">
        <f t="shared" si="17"/>
        <v/>
      </c>
      <c r="AN205" s="12"/>
      <c r="AO205" s="13"/>
      <c r="AP205" s="12"/>
      <c r="AQ205" s="13"/>
      <c r="AR205" s="12"/>
      <c r="AS205" s="13"/>
      <c r="AT205" s="14"/>
      <c r="AU205" s="13"/>
    </row>
    <row r="206" spans="1:47" ht="31.5" customHeight="1">
      <c r="A206" s="2">
        <v>202</v>
      </c>
      <c r="B206" s="26"/>
      <c r="C206" s="25"/>
      <c r="D206" s="3"/>
      <c r="E206" s="2"/>
      <c r="F206" s="4"/>
      <c r="G206" s="4"/>
      <c r="H206" s="4"/>
      <c r="I206" s="4"/>
      <c r="J206" s="4"/>
      <c r="K206" s="4"/>
      <c r="L206" s="4"/>
      <c r="M206" s="4"/>
      <c r="N206" s="4"/>
      <c r="O206" s="2"/>
      <c r="P206" s="2" t="e">
        <v>#N/A</v>
      </c>
      <c r="Q206" s="3"/>
      <c r="R206" s="2"/>
      <c r="S206" s="15" t="str">
        <f>IF(AC206="D",設定用!$E$4,
IF(AC206=" ","",
IF(RIGHT(AF206,2)="EH",設定用!$E$1,
IF(RIGHT(AF206,2)="EI",設定用!$E$2,
IF(LEFT(AF206,2)="AF",設定用!$E$4,
IF(LEFT(AF206,2)="AG",設定用!$E$5,
IF(LEFT(AF206,2)="BF",設定用!$E$4,
IF(LEFT(AF206,2)="BG",設定用!$E$5,
IF(LEFT(AF206,2)="CF",設定用!$E$3,
IF(LEFT(AF206,2)="CG",設定用!$E$4,設定用!$E$6))))))))))</f>
        <v/>
      </c>
      <c r="T206" s="7" t="str">
        <f t="shared" si="3"/>
        <v/>
      </c>
      <c r="U206" s="27" t="str">
        <f t="shared" si="4"/>
        <v>-</v>
      </c>
      <c r="V206" s="3"/>
      <c r="W206" s="3"/>
      <c r="X206" s="8" t="str">
        <f t="shared" si="14"/>
        <v/>
      </c>
      <c r="Y206" s="3"/>
      <c r="Z206" s="4"/>
      <c r="AA206" s="2"/>
      <c r="AB206" s="4"/>
      <c r="AC206" s="2" t="str">
        <f t="shared" si="5"/>
        <v xml:space="preserve"> </v>
      </c>
      <c r="AD206" s="2" t="str">
        <f t="shared" si="6"/>
        <v xml:space="preserve"> </v>
      </c>
      <c r="AE206" s="5" t="str">
        <f t="shared" si="7"/>
        <v xml:space="preserve"> </v>
      </c>
      <c r="AF206" s="5" t="str">
        <f t="shared" si="8"/>
        <v xml:space="preserve">   </v>
      </c>
      <c r="AG206" s="30" t="str">
        <f t="shared" si="9"/>
        <v/>
      </c>
      <c r="AH206" s="5" t="str">
        <f t="shared" si="10"/>
        <v/>
      </c>
      <c r="AI206" s="30" t="str">
        <f t="shared" si="11"/>
        <v/>
      </c>
      <c r="AJ206" s="31" t="str">
        <f t="shared" si="15"/>
        <v/>
      </c>
      <c r="AK206" s="32" t="str">
        <f t="shared" si="12"/>
        <v/>
      </c>
      <c r="AL206" s="31" t="str">
        <f t="shared" si="16"/>
        <v/>
      </c>
      <c r="AM206" s="31" t="str">
        <f t="shared" si="17"/>
        <v/>
      </c>
      <c r="AN206" s="12"/>
      <c r="AO206" s="13"/>
      <c r="AP206" s="12"/>
      <c r="AQ206" s="13"/>
      <c r="AR206" s="12"/>
      <c r="AS206" s="13"/>
      <c r="AT206" s="14"/>
      <c r="AU206" s="13"/>
    </row>
    <row r="207" spans="1:47" ht="31.5" customHeight="1">
      <c r="A207" s="2">
        <v>203</v>
      </c>
      <c r="B207" s="26"/>
      <c r="C207" s="25"/>
      <c r="D207" s="3"/>
      <c r="E207" s="2"/>
      <c r="F207" s="4"/>
      <c r="G207" s="4"/>
      <c r="H207" s="4"/>
      <c r="I207" s="4"/>
      <c r="J207" s="4"/>
      <c r="K207" s="4"/>
      <c r="L207" s="4"/>
      <c r="M207" s="4"/>
      <c r="N207" s="4"/>
      <c r="O207" s="2"/>
      <c r="P207" s="2" t="e">
        <v>#N/A</v>
      </c>
      <c r="Q207" s="3"/>
      <c r="R207" s="2"/>
      <c r="S207" s="15" t="str">
        <f>IF(AC207="D",設定用!$E$4,
IF(AC207=" ","",
IF(RIGHT(AF207,2)="EH",設定用!$E$1,
IF(RIGHT(AF207,2)="EI",設定用!$E$2,
IF(LEFT(AF207,2)="AF",設定用!$E$4,
IF(LEFT(AF207,2)="AG",設定用!$E$5,
IF(LEFT(AF207,2)="BF",設定用!$E$4,
IF(LEFT(AF207,2)="BG",設定用!$E$5,
IF(LEFT(AF207,2)="CF",設定用!$E$3,
IF(LEFT(AF207,2)="CG",設定用!$E$4,設定用!$E$6))))))))))</f>
        <v/>
      </c>
      <c r="T207" s="7" t="str">
        <f t="shared" si="3"/>
        <v/>
      </c>
      <c r="U207" s="27" t="str">
        <f t="shared" si="4"/>
        <v>-</v>
      </c>
      <c r="V207" s="3"/>
      <c r="W207" s="3"/>
      <c r="X207" s="8" t="str">
        <f t="shared" si="14"/>
        <v/>
      </c>
      <c r="Y207" s="3"/>
      <c r="Z207" s="4"/>
      <c r="AA207" s="2"/>
      <c r="AB207" s="4"/>
      <c r="AC207" s="2" t="str">
        <f t="shared" si="5"/>
        <v xml:space="preserve"> </v>
      </c>
      <c r="AD207" s="2" t="str">
        <f t="shared" si="6"/>
        <v xml:space="preserve"> </v>
      </c>
      <c r="AE207" s="5" t="str">
        <f t="shared" si="7"/>
        <v xml:space="preserve"> </v>
      </c>
      <c r="AF207" s="5" t="str">
        <f t="shared" si="8"/>
        <v xml:space="preserve">   </v>
      </c>
      <c r="AG207" s="30" t="str">
        <f t="shared" si="9"/>
        <v/>
      </c>
      <c r="AH207" s="5" t="str">
        <f t="shared" si="10"/>
        <v/>
      </c>
      <c r="AI207" s="30" t="str">
        <f t="shared" si="11"/>
        <v/>
      </c>
      <c r="AJ207" s="31" t="str">
        <f t="shared" si="15"/>
        <v/>
      </c>
      <c r="AK207" s="32" t="str">
        <f t="shared" si="12"/>
        <v/>
      </c>
      <c r="AL207" s="31" t="str">
        <f t="shared" si="16"/>
        <v/>
      </c>
      <c r="AM207" s="31" t="str">
        <f t="shared" si="17"/>
        <v/>
      </c>
      <c r="AN207" s="12"/>
      <c r="AO207" s="13"/>
      <c r="AP207" s="12"/>
      <c r="AQ207" s="13"/>
      <c r="AR207" s="12"/>
      <c r="AS207" s="13"/>
      <c r="AT207" s="14"/>
      <c r="AU207" s="13"/>
    </row>
    <row r="208" spans="1:47" ht="31.5" customHeight="1">
      <c r="A208" s="2">
        <v>204</v>
      </c>
      <c r="B208" s="26"/>
      <c r="C208" s="25"/>
      <c r="D208" s="3"/>
      <c r="E208" s="2"/>
      <c r="F208" s="4"/>
      <c r="G208" s="4"/>
      <c r="H208" s="4"/>
      <c r="I208" s="4"/>
      <c r="J208" s="4"/>
      <c r="K208" s="4"/>
      <c r="L208" s="4"/>
      <c r="M208" s="4"/>
      <c r="N208" s="4"/>
      <c r="O208" s="2"/>
      <c r="P208" s="2" t="e">
        <v>#N/A</v>
      </c>
      <c r="Q208" s="3"/>
      <c r="R208" s="2"/>
      <c r="S208" s="15" t="str">
        <f>IF(AC208="D",設定用!$E$4,
IF(AC208=" ","",
IF(RIGHT(AF208,2)="EH",設定用!$E$1,
IF(RIGHT(AF208,2)="EI",設定用!$E$2,
IF(LEFT(AF208,2)="AF",設定用!$E$4,
IF(LEFT(AF208,2)="AG",設定用!$E$5,
IF(LEFT(AF208,2)="BF",設定用!$E$4,
IF(LEFT(AF208,2)="BG",設定用!$E$5,
IF(LEFT(AF208,2)="CF",設定用!$E$3,
IF(LEFT(AF208,2)="CG",設定用!$E$4,設定用!$E$6))))))))))</f>
        <v/>
      </c>
      <c r="T208" s="7" t="str">
        <f t="shared" si="3"/>
        <v/>
      </c>
      <c r="U208" s="27" t="str">
        <f t="shared" si="4"/>
        <v>-</v>
      </c>
      <c r="V208" s="3"/>
      <c r="W208" s="3"/>
      <c r="X208" s="8" t="str">
        <f t="shared" si="14"/>
        <v/>
      </c>
      <c r="Y208" s="3"/>
      <c r="Z208" s="4"/>
      <c r="AA208" s="2"/>
      <c r="AB208" s="4"/>
      <c r="AC208" s="2" t="str">
        <f t="shared" si="5"/>
        <v xml:space="preserve"> </v>
      </c>
      <c r="AD208" s="2" t="str">
        <f t="shared" si="6"/>
        <v xml:space="preserve"> </v>
      </c>
      <c r="AE208" s="5" t="str">
        <f t="shared" si="7"/>
        <v xml:space="preserve"> </v>
      </c>
      <c r="AF208" s="5" t="str">
        <f t="shared" si="8"/>
        <v xml:space="preserve">   </v>
      </c>
      <c r="AG208" s="30" t="str">
        <f t="shared" si="9"/>
        <v/>
      </c>
      <c r="AH208" s="5" t="str">
        <f t="shared" si="10"/>
        <v/>
      </c>
      <c r="AI208" s="30" t="str">
        <f t="shared" si="11"/>
        <v/>
      </c>
      <c r="AJ208" s="31" t="str">
        <f t="shared" si="15"/>
        <v/>
      </c>
      <c r="AK208" s="32" t="str">
        <f t="shared" si="12"/>
        <v/>
      </c>
      <c r="AL208" s="31" t="str">
        <f t="shared" si="16"/>
        <v/>
      </c>
      <c r="AM208" s="31" t="str">
        <f t="shared" si="17"/>
        <v/>
      </c>
      <c r="AN208" s="12"/>
      <c r="AO208" s="13"/>
      <c r="AP208" s="12"/>
      <c r="AQ208" s="13"/>
      <c r="AR208" s="12"/>
      <c r="AS208" s="13"/>
      <c r="AT208" s="14"/>
      <c r="AU208" s="13"/>
    </row>
    <row r="209" spans="1:47" ht="31.5" customHeight="1">
      <c r="A209" s="2">
        <v>205</v>
      </c>
      <c r="B209" s="26"/>
      <c r="C209" s="25"/>
      <c r="D209" s="3"/>
      <c r="E209" s="2"/>
      <c r="F209" s="4"/>
      <c r="G209" s="4"/>
      <c r="H209" s="4"/>
      <c r="I209" s="4"/>
      <c r="J209" s="4"/>
      <c r="K209" s="4"/>
      <c r="L209" s="4"/>
      <c r="M209" s="4"/>
      <c r="N209" s="4"/>
      <c r="O209" s="2"/>
      <c r="P209" s="2" t="e">
        <v>#N/A</v>
      </c>
      <c r="Q209" s="3"/>
      <c r="R209" s="2"/>
      <c r="S209" s="15" t="str">
        <f>IF(AC209="D",設定用!$E$4,
IF(AC209=" ","",
IF(RIGHT(AF209,2)="EH",設定用!$E$1,
IF(RIGHT(AF209,2)="EI",設定用!$E$2,
IF(LEFT(AF209,2)="AF",設定用!$E$4,
IF(LEFT(AF209,2)="AG",設定用!$E$5,
IF(LEFT(AF209,2)="BF",設定用!$E$4,
IF(LEFT(AF209,2)="BG",設定用!$E$5,
IF(LEFT(AF209,2)="CF",設定用!$E$3,
IF(LEFT(AF209,2)="CG",設定用!$E$4,設定用!$E$6))))))))))</f>
        <v/>
      </c>
      <c r="T209" s="7" t="str">
        <f t="shared" si="3"/>
        <v/>
      </c>
      <c r="U209" s="27" t="str">
        <f t="shared" si="4"/>
        <v>-</v>
      </c>
      <c r="V209" s="3"/>
      <c r="W209" s="3"/>
      <c r="X209" s="8" t="str">
        <f t="shared" si="14"/>
        <v/>
      </c>
      <c r="Y209" s="3"/>
      <c r="Z209" s="4"/>
      <c r="AA209" s="2"/>
      <c r="AB209" s="4"/>
      <c r="AC209" s="2" t="str">
        <f t="shared" si="5"/>
        <v xml:space="preserve"> </v>
      </c>
      <c r="AD209" s="2" t="str">
        <f t="shared" si="6"/>
        <v xml:space="preserve"> </v>
      </c>
      <c r="AE209" s="5" t="str">
        <f t="shared" si="7"/>
        <v xml:space="preserve"> </v>
      </c>
      <c r="AF209" s="5" t="str">
        <f t="shared" si="8"/>
        <v xml:space="preserve">   </v>
      </c>
      <c r="AG209" s="30" t="str">
        <f t="shared" si="9"/>
        <v/>
      </c>
      <c r="AH209" s="5" t="str">
        <f t="shared" si="10"/>
        <v/>
      </c>
      <c r="AI209" s="30" t="str">
        <f t="shared" si="11"/>
        <v/>
      </c>
      <c r="AJ209" s="31" t="str">
        <f t="shared" si="15"/>
        <v/>
      </c>
      <c r="AK209" s="32" t="str">
        <f t="shared" si="12"/>
        <v/>
      </c>
      <c r="AL209" s="31" t="str">
        <f t="shared" si="16"/>
        <v/>
      </c>
      <c r="AM209" s="31" t="str">
        <f t="shared" si="17"/>
        <v/>
      </c>
      <c r="AN209" s="12"/>
      <c r="AO209" s="13"/>
      <c r="AP209" s="12"/>
      <c r="AQ209" s="13"/>
      <c r="AR209" s="12"/>
      <c r="AS209" s="13"/>
      <c r="AT209" s="14"/>
      <c r="AU209" s="13"/>
    </row>
    <row r="210" spans="1:47" ht="31.5" customHeight="1">
      <c r="A210" s="2">
        <v>206</v>
      </c>
      <c r="B210" s="26"/>
      <c r="C210" s="25"/>
      <c r="D210" s="3"/>
      <c r="E210" s="2"/>
      <c r="F210" s="4"/>
      <c r="G210" s="4"/>
      <c r="H210" s="4"/>
      <c r="I210" s="4"/>
      <c r="J210" s="4"/>
      <c r="K210" s="4"/>
      <c r="L210" s="4"/>
      <c r="M210" s="4"/>
      <c r="N210" s="4"/>
      <c r="O210" s="2"/>
      <c r="P210" s="2" t="e">
        <v>#N/A</v>
      </c>
      <c r="Q210" s="3"/>
      <c r="R210" s="2"/>
      <c r="S210" s="15" t="str">
        <f>IF(AC210="D",設定用!$E$4,
IF(AC210=" ","",
IF(RIGHT(AF210,2)="EH",設定用!$E$1,
IF(RIGHT(AF210,2)="EI",設定用!$E$2,
IF(LEFT(AF210,2)="AF",設定用!$E$4,
IF(LEFT(AF210,2)="AG",設定用!$E$5,
IF(LEFT(AF210,2)="BF",設定用!$E$4,
IF(LEFT(AF210,2)="BG",設定用!$E$5,
IF(LEFT(AF210,2)="CF",設定用!$E$3,
IF(LEFT(AF210,2)="CG",設定用!$E$4,設定用!$E$6))))))))))</f>
        <v/>
      </c>
      <c r="T210" s="7" t="str">
        <f t="shared" si="3"/>
        <v/>
      </c>
      <c r="U210" s="27" t="str">
        <f t="shared" si="4"/>
        <v>-</v>
      </c>
      <c r="V210" s="3"/>
      <c r="W210" s="3"/>
      <c r="X210" s="8" t="str">
        <f t="shared" si="14"/>
        <v/>
      </c>
      <c r="Y210" s="3"/>
      <c r="Z210" s="4"/>
      <c r="AA210" s="2"/>
      <c r="AB210" s="4"/>
      <c r="AC210" s="2" t="str">
        <f t="shared" si="5"/>
        <v xml:space="preserve"> </v>
      </c>
      <c r="AD210" s="2" t="str">
        <f t="shared" si="6"/>
        <v xml:space="preserve"> </v>
      </c>
      <c r="AE210" s="5" t="str">
        <f t="shared" si="7"/>
        <v xml:space="preserve"> </v>
      </c>
      <c r="AF210" s="5" t="str">
        <f t="shared" si="8"/>
        <v xml:space="preserve">   </v>
      </c>
      <c r="AG210" s="30" t="str">
        <f t="shared" si="9"/>
        <v/>
      </c>
      <c r="AH210" s="5" t="str">
        <f t="shared" si="10"/>
        <v/>
      </c>
      <c r="AI210" s="30" t="str">
        <f t="shared" si="11"/>
        <v/>
      </c>
      <c r="AJ210" s="31" t="str">
        <f t="shared" si="15"/>
        <v/>
      </c>
      <c r="AK210" s="32" t="str">
        <f t="shared" si="12"/>
        <v/>
      </c>
      <c r="AL210" s="31" t="str">
        <f t="shared" si="16"/>
        <v/>
      </c>
      <c r="AM210" s="31" t="str">
        <f t="shared" si="17"/>
        <v/>
      </c>
      <c r="AN210" s="12"/>
      <c r="AO210" s="13"/>
      <c r="AP210" s="12"/>
      <c r="AQ210" s="13"/>
      <c r="AR210" s="12"/>
      <c r="AS210" s="13"/>
      <c r="AT210" s="14"/>
      <c r="AU210" s="13"/>
    </row>
  </sheetData>
  <sheetProtection autoFilter="0"/>
  <protectedRanges>
    <protectedRange sqref="P2:Q3" name="範囲5"/>
    <protectedRange sqref="Z5:AB210" name="範囲3"/>
    <protectedRange sqref="B205:O210 B5:M204 O5:R5 O6:O204 P6:R210" name="範囲2"/>
    <protectedRange sqref="V5:W210 Y5:Y210" name="範囲1"/>
    <protectedRange sqref="AN1:AU1 AN3:AU1048576" name="範囲4"/>
  </protectedRanges>
  <autoFilter ref="A4:AV210" xr:uid="{5D0D7382-D461-44FE-B2CE-B59381C66D11}"/>
  <mergeCells count="5">
    <mergeCell ref="AN3:AO3"/>
    <mergeCell ref="AR3:AS3"/>
    <mergeCell ref="AT3:AU3"/>
    <mergeCell ref="A1:F1"/>
    <mergeCell ref="AP3:AQ3"/>
  </mergeCells>
  <phoneticPr fontId="1"/>
  <conditionalFormatting sqref="O5:R210">
    <cfRule type="expression" dxfId="32" priority="18">
      <formula>$AC5="D"</formula>
    </cfRule>
  </conditionalFormatting>
  <conditionalFormatting sqref="P5:Q210">
    <cfRule type="expression" dxfId="31" priority="4">
      <formula>$O5="初回シーズン"</formula>
    </cfRule>
  </conditionalFormatting>
  <conditionalFormatting sqref="P5:X210">
    <cfRule type="expression" dxfId="30" priority="3">
      <formula>$S5="投与不可"</formula>
    </cfRule>
  </conditionalFormatting>
  <conditionalFormatting sqref="R5:R210">
    <cfRule type="expression" dxfId="29" priority="15">
      <formula>AD5="G"</formula>
    </cfRule>
    <cfRule type="expression" dxfId="28" priority="17">
      <formula>AD5="F"</formula>
    </cfRule>
  </conditionalFormatting>
  <conditionalFormatting sqref="S5:S210">
    <cfRule type="expression" dxfId="27" priority="9">
      <formula>IF(V5=0,"Y",IF(V5=LEFT(S5,6),"Y",IF(V5="ニルセビマブ","N","Y")))="N"</formula>
    </cfRule>
  </conditionalFormatting>
  <conditionalFormatting sqref="T5:T210">
    <cfRule type="expression" dxfId="26" priority="2">
      <formula>AND(D5="",AC5&lt;&gt;" ")</formula>
    </cfRule>
  </conditionalFormatting>
  <conditionalFormatting sqref="X5:X210">
    <cfRule type="expression" dxfId="25" priority="5">
      <formula>IF(W5="","",IF(AND(W5&gt;=D5,W5&lt;=T5),"","Y"))="Y"</formula>
    </cfRule>
    <cfRule type="expression" dxfId="24" priority="7">
      <formula>IF(P5="ニルセビマブ",IF(W5&lt;=EOMONTH(Q5,4),"Y",""),"")="Y"</formula>
    </cfRule>
    <cfRule type="expression" dxfId="23" priority="8">
      <formula>IF(V5="パリビズマブ",IF($Q$2="","",IF(AND(W5&gt;=$Q$2,W5&lt;=$Q$3),"Y","")),IF(V5="ニルセビマブ",IF($P$2="","",IF(AND(W5&gt;=$P$2,W5&lt;=$P$3),"Y","")),""))="Y"</formula>
    </cfRule>
  </conditionalFormatting>
  <conditionalFormatting sqref="Y5:Y210">
    <cfRule type="expression" dxfId="22" priority="1">
      <formula>$S5="投与不可"</formula>
    </cfRule>
  </conditionalFormatting>
  <dataValidations xWindow="290" yWindow="761" count="11">
    <dataValidation imeMode="disabled" allowBlank="1" showInputMessage="1" showErrorMessage="1" sqref="AA5:AA210 E5:E210" xr:uid="{0B78D79C-810D-4361-8116-01150EBCDAF0}"/>
    <dataValidation type="list" imeMode="disabled" allowBlank="1" showInputMessage="1" showErrorMessage="1" error="選択肢以外の薬剤は入力できません" prompt="プルダウンから選択して下さい" sqref="V5:V210" xr:uid="{54C4B768-3A9A-4E0F-8080-AC065F43662E}">
      <formula1>INDIRECT(LEFT(S5,6))</formula1>
    </dataValidation>
    <dataValidation allowBlank="1" showInputMessage="1" showErrorMessage="1" promptTitle="赤い場合は投与薬剤の選択エラー" prompt="投与薬剤を変更して下さい" sqref="S5:S210" xr:uid="{0C1B420F-89C2-419D-A675-62EAA37DEE63}"/>
    <dataValidation type="list" imeMode="disabled" allowBlank="1" showErrorMessage="1" promptTitle="選択して下さい" prompt="セルがグレーでなければ必須" sqref="P5:P210" xr:uid="{C9D21017-6C56-4532-A199-183479FFEC6B}">
      <formula1>INDIRECT(MID(O5,2,2))</formula1>
    </dataValidation>
    <dataValidation type="date" imeMode="disabled" operator="greaterThanOrEqual" allowBlank="1" showInputMessage="1" showErrorMessage="1" sqref="P2:Q3" xr:uid="{B9723D46-0147-4933-8095-F9CC5EABA306}">
      <formula1>36526</formula1>
    </dataValidation>
    <dataValidation type="date" imeMode="disabled" operator="greaterThanOrEqual" allowBlank="1" showInputMessage="1" showErrorMessage="1" promptTitle="入力して下さい" prompt="必須項目_x000a_yyyy/mm/dd_x000a_例：2024/12/1" sqref="Q5:Q210" xr:uid="{5FCE8046-5145-474E-BD5F-1BE672EEDF04}">
      <formula1>D5</formula1>
    </dataValidation>
    <dataValidation allowBlank="1" showInputMessage="1" showErrorMessage="1" promptTitle="赤い場合は生年月日の入力漏れ" prompt="生年月日を入力して下さい。" sqref="T5:T210" xr:uid="{17E9049C-CD8E-4827-AD14-D0A89A370940}"/>
    <dataValidation type="date" imeMode="disabled" operator="lessThanOrEqual" allowBlank="1" showInputMessage="1" showErrorMessage="1" promptTitle="入力して下さい" prompt="必須項目_x000a_yyyy/mm/dd_x000a_例：2024/12/1" sqref="D5:D210" xr:uid="{C6D7E9E7-CB64-4457-BD1D-674F778881F7}">
      <formula1>TODAY()</formula1>
    </dataValidation>
    <dataValidation type="date" imeMode="disabled" allowBlank="1" showInputMessage="1" showErrorMessage="1" errorTitle="投与期間外です" error="生年月日より前、もしくは、投与可能期限を過ぎています。" promptTitle="入力して下さい" prompt="必須項目_x000a_yyyy/mm/dd_x000a_例：2024/12/1" sqref="W5:W210 Y5:Y210" xr:uid="{DC53BB93-3A7B-4312-A3A2-8726E7CB2CDB}">
      <formula1>D5</formula1>
      <formula2>T5</formula2>
    </dataValidation>
    <dataValidation allowBlank="1" showErrorMessage="1" sqref="U5:U210" xr:uid="{CBE04007-1364-4F1D-874D-7A2B79F7DBC5}"/>
    <dataValidation imeMode="disabled" allowBlank="1" showInputMessage="1" showErrorMessage="1" promptTitle="投与予定日の入力エラー" prompt="赤色の場合は、生年月日～投与可能期限までの日付に変更して下さい。_x000a__x000a_緑色の場合は、ニルセビマブ前回投与日より5ヶ月以上空けて下さい。_x000a__x000a_青色の場合は、保険適応外期間です。投与予定日を変更して下さい。" sqref="X5:X210" xr:uid="{BA952659-056D-4C87-98DE-AEF714AE3B94}"/>
  </dataValidations>
  <pageMargins left="0.23622047244094491" right="0.23622047244094491" top="0.74803149606299213" bottom="0.43307086614173229" header="0.31496062992125984" footer="0.31496062992125984"/>
  <pageSetup paperSize="9" scale="43" fitToHeight="0" orientation="landscape" r:id="rId1"/>
  <headerFooter>
    <oddFooter>&amp;C&amp;"Meiryo UI,標準"&amp;P / &amp;N</oddFooter>
  </headerFooter>
  <extLst>
    <ext xmlns:x14="http://schemas.microsoft.com/office/spreadsheetml/2009/9/main" uri="{CCE6A557-97BC-4b89-ADB6-D9C93CAAB3DF}">
      <x14:dataValidations xmlns:xm="http://schemas.microsoft.com/office/excel/2006/main" xWindow="290" yWindow="761" count="3">
        <x14:dataValidation type="list" imeMode="disabled" allowBlank="1" showInputMessage="1" showErrorMessage="1" promptTitle="選択して下さい" prompt="必須項目" xr:uid="{DAC14B39-3E43-49A8-939A-A1559ABB3BCE}">
          <x14:formula1>
            <xm:f>設定用!$A:$A</xm:f>
          </x14:formula1>
          <xm:sqref>F5:F210</xm:sqref>
        </x14:dataValidation>
        <x14:dataValidation type="list" imeMode="disabled" allowBlank="1" showInputMessage="1" showErrorMessage="1" promptTitle="選択して下さい" prompt="セルがグレーでなければ必須" xr:uid="{A225B13B-282E-48C1-955F-6737B434DA52}">
          <x14:formula1>
            <xm:f>設定用!$C:$C</xm:f>
          </x14:formula1>
          <xm:sqref>O5:O210</xm:sqref>
        </x14:dataValidation>
        <x14:dataValidation type="list" imeMode="disabled" allowBlank="1" showInputMessage="1" showErrorMessage="1" promptTitle="選択して下さい" prompt="セルがグレーでなければ必須" xr:uid="{45D98FA1-4317-4A82-8F26-E097E6987085}">
          <x14:formula1>
            <xm:f>設定用!$D:$D</xm:f>
          </x14:formula1>
          <xm:sqref>R5:R210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B8D880-03D7-452C-AFED-4D545456E4AF}">
  <sheetPr>
    <pageSetUpPr fitToPage="1"/>
  </sheetPr>
  <dimension ref="A1:AO54"/>
  <sheetViews>
    <sheetView workbookViewId="0">
      <selection sqref="A1:F1"/>
    </sheetView>
  </sheetViews>
  <sheetFormatPr baseColWidth="10" defaultColWidth="9" defaultRowHeight="16" outlineLevelCol="1"/>
  <cols>
    <col min="1" max="1" width="3.5" style="1" customWidth="1"/>
    <col min="2" max="2" width="11.1640625" style="1" customWidth="1"/>
    <col min="3" max="3" width="11.33203125" style="1" customWidth="1"/>
    <col min="4" max="4" width="12.83203125" style="1" customWidth="1"/>
    <col min="5" max="5" width="5.5" style="1" bestFit="1" customWidth="1"/>
    <col min="6" max="6" width="38.33203125" style="1" customWidth="1"/>
    <col min="7" max="7" width="26.83203125" style="1" customWidth="1"/>
    <col min="8" max="8" width="19.6640625" style="1" customWidth="1"/>
    <col min="9" max="10" width="17.6640625" style="1" customWidth="1"/>
    <col min="11" max="11" width="10.1640625" style="1" customWidth="1"/>
    <col min="12" max="12" width="51" style="1" customWidth="1"/>
    <col min="13" max="13" width="12.6640625" style="1" customWidth="1"/>
    <col min="14" max="14" width="25.83203125" style="1" hidden="1" customWidth="1"/>
    <col min="15" max="15" width="11.1640625" style="1" customWidth="1"/>
    <col min="16" max="16" width="11.83203125" style="1" customWidth="1"/>
    <col min="17" max="17" width="8.1640625" style="1" customWidth="1"/>
    <col min="18" max="18" width="11.83203125" style="1" customWidth="1"/>
    <col min="19" max="19" width="21.33203125" style="1" customWidth="1"/>
    <col min="20" max="20" width="16.1640625" style="1" customWidth="1"/>
    <col min="21" max="21" width="23.1640625" style="1" customWidth="1"/>
    <col min="22" max="25" width="9.6640625" style="1" hidden="1" customWidth="1"/>
    <col min="26" max="26" width="11.5" style="1" hidden="1" customWidth="1"/>
    <col min="27" max="27" width="4.6640625" style="1" hidden="1" customWidth="1"/>
    <col min="28" max="29" width="11.6640625" style="1" hidden="1" customWidth="1"/>
    <col min="30" max="30" width="4.6640625" style="1" hidden="1" customWidth="1"/>
    <col min="31" max="32" width="11.6640625" style="1" hidden="1" customWidth="1"/>
    <col min="33" max="40" width="8.1640625" style="1" hidden="1" customWidth="1" outlineLevel="1"/>
    <col min="41" max="41" width="9" style="1" collapsed="1"/>
    <col min="42" max="16384" width="9" style="1"/>
  </cols>
  <sheetData>
    <row r="1" spans="1:40" ht="25">
      <c r="A1" s="81" t="s">
        <v>48</v>
      </c>
      <c r="B1" s="81"/>
      <c r="C1" s="81"/>
      <c r="D1" s="81"/>
      <c r="E1" s="81"/>
      <c r="F1" s="81"/>
      <c r="G1" s="33"/>
      <c r="I1" s="21" t="s">
        <v>44</v>
      </c>
      <c r="J1" s="21" t="s">
        <v>45</v>
      </c>
      <c r="M1" s="1" t="s">
        <v>60</v>
      </c>
      <c r="Q1" s="1" t="s">
        <v>62</v>
      </c>
    </row>
    <row r="2" spans="1:40" ht="23.25" customHeight="1" thickBot="1">
      <c r="A2" s="20" t="s">
        <v>43</v>
      </c>
      <c r="H2" s="2" t="s">
        <v>46</v>
      </c>
      <c r="I2" s="23">
        <v>45597</v>
      </c>
      <c r="J2" s="23">
        <v>45689</v>
      </c>
      <c r="Q2" s="1" t="s">
        <v>63</v>
      </c>
    </row>
    <row r="3" spans="1:40" ht="23.25" customHeight="1">
      <c r="A3" s="22" t="s">
        <v>28</v>
      </c>
      <c r="H3" s="2" t="s">
        <v>47</v>
      </c>
      <c r="I3" s="24">
        <v>45716</v>
      </c>
      <c r="J3" s="24">
        <v>45716</v>
      </c>
      <c r="Q3" s="1" t="s">
        <v>61</v>
      </c>
      <c r="AG3" s="77" t="s">
        <v>66</v>
      </c>
      <c r="AH3" s="78"/>
      <c r="AI3" s="77" t="s">
        <v>29</v>
      </c>
      <c r="AJ3" s="78"/>
      <c r="AK3" s="77" t="s">
        <v>30</v>
      </c>
      <c r="AL3" s="78"/>
      <c r="AM3" s="79" t="s">
        <v>31</v>
      </c>
      <c r="AN3" s="78"/>
    </row>
    <row r="4" spans="1:40" ht="61.5" customHeight="1">
      <c r="A4" s="6" t="s">
        <v>16</v>
      </c>
      <c r="B4" s="17" t="s">
        <v>0</v>
      </c>
      <c r="C4" s="17" t="s">
        <v>1</v>
      </c>
      <c r="D4" s="17" t="s">
        <v>2</v>
      </c>
      <c r="E4" s="18" t="s">
        <v>6</v>
      </c>
      <c r="F4" s="17" t="s">
        <v>5</v>
      </c>
      <c r="G4" s="17" t="s">
        <v>64</v>
      </c>
      <c r="H4" s="18" t="s">
        <v>21</v>
      </c>
      <c r="I4" s="18" t="s">
        <v>41</v>
      </c>
      <c r="J4" s="18" t="s">
        <v>42</v>
      </c>
      <c r="K4" s="17" t="s">
        <v>4</v>
      </c>
      <c r="L4" s="17" t="s">
        <v>3</v>
      </c>
      <c r="M4" s="18" t="s">
        <v>25</v>
      </c>
      <c r="N4" s="18" t="s">
        <v>59</v>
      </c>
      <c r="O4" s="18" t="s">
        <v>26</v>
      </c>
      <c r="P4" s="18" t="s">
        <v>40</v>
      </c>
      <c r="Q4" s="19" t="s">
        <v>20</v>
      </c>
      <c r="R4" s="17" t="s">
        <v>65</v>
      </c>
      <c r="S4" s="17" t="s">
        <v>7</v>
      </c>
      <c r="T4" s="17" t="s">
        <v>23</v>
      </c>
      <c r="U4" s="17" t="s">
        <v>22</v>
      </c>
      <c r="V4" s="6" t="s">
        <v>8</v>
      </c>
      <c r="W4" s="6" t="s">
        <v>9</v>
      </c>
      <c r="X4" s="6" t="s">
        <v>10</v>
      </c>
      <c r="Y4" s="6" t="s">
        <v>12</v>
      </c>
      <c r="Z4" s="6" t="s">
        <v>52</v>
      </c>
      <c r="AA4" s="29" t="s">
        <v>53</v>
      </c>
      <c r="AB4" s="29" t="s">
        <v>54</v>
      </c>
      <c r="AC4" s="29" t="s">
        <v>55</v>
      </c>
      <c r="AD4" s="28" t="s">
        <v>56</v>
      </c>
      <c r="AE4" s="28" t="s">
        <v>57</v>
      </c>
      <c r="AF4" s="28" t="s">
        <v>58</v>
      </c>
      <c r="AG4" s="9"/>
      <c r="AH4" s="10"/>
      <c r="AI4" s="9"/>
      <c r="AJ4" s="10"/>
      <c r="AK4" s="9"/>
      <c r="AL4" s="10"/>
      <c r="AM4" s="11"/>
      <c r="AN4" s="10"/>
    </row>
    <row r="5" spans="1:40" ht="31.5" customHeight="1">
      <c r="A5" s="2">
        <v>1</v>
      </c>
      <c r="B5" s="26"/>
      <c r="C5" s="25"/>
      <c r="D5" s="3"/>
      <c r="E5" s="2"/>
      <c r="F5" s="4"/>
      <c r="G5" s="4"/>
      <c r="H5" s="2"/>
      <c r="I5" s="2"/>
      <c r="J5" s="3"/>
      <c r="K5" s="2"/>
      <c r="L5" s="15" t="str">
        <f>IF(V5="D",設定用!$E$4,
IF(V5=" ","",
IF(RIGHT(Y5,2)="EH",設定用!$E$1,
IF(RIGHT(Y5,2)="EI",設定用!$E$2,
IF(LEFT(Y5,2)="AF",設定用!$E$4,
IF(LEFT(Y5,2)="AG",設定用!$E$5,
IF(LEFT(Y5,2)="BF",設定用!$E$4,
IF(LEFT(Y5,2)="BG",設定用!$E$5,
IF(LEFT(Y5,2)="CF",設定用!$E$3,
IF(LEFT(Y5,2)="CG",設定用!$E$4,設定用!$E$6))))))))))</f>
        <v/>
      </c>
      <c r="M5" s="7" t="str">
        <f>IF(L5="投与不可","",IF(D5="","",IF(V5="A",EDATE(D5,13)-1,IF(V5="B",EDATE(D5,7)-1,IF(V5=" ","",EDATE(D5,25)-1)))))</f>
        <v/>
      </c>
      <c r="N5" s="27" t="str">
        <f>IF(AA5="",IF(AD5="","-",IF(AD5="B","-",IF(AD5="D",CONCATENATE(TEXT(AE5,"yyyy/m/d"),"~",TEXT(AF5,"yyyy/m/d"),CHAR(10),TEXT($J$3+1,"yyyy/m/d"),"~",TEXT(M5,"yyyy/m/d")),CONCATENATE(TEXT(AE5,"yyyy/m/d"),"~",TEXT(AF5,"yyyy/m/d"))))),IF(AA5="B","-",IF(AA5="D",CONCATENATE(TEXT(AB5,"yyyy/m/d"),"~",TEXT(AC5,"yyyy/m/d"),CHAR(10),TEXT($I$3+1,"yyyy/m/d"),"~",TEXT(M5,"yyyy/m/d")),CONCATENATE(TEXT(AB5,"yyyy/m/d"),"~",TEXT(AC5,"yyyy/m/d")))))</f>
        <v>-</v>
      </c>
      <c r="O5" s="3"/>
      <c r="P5" s="3"/>
      <c r="Q5" s="8" t="str">
        <f>IF(P5="","",DATEDIF(D5,P5,"M"))</f>
        <v/>
      </c>
      <c r="R5" s="3"/>
      <c r="S5" s="4"/>
      <c r="T5" s="2"/>
      <c r="U5" s="4"/>
      <c r="V5" s="2" t="str">
        <f>IF($F5="在胎期間28週以下の早産12カ月齢以下の児","A",IF($F5="在胎期間29週～35週の早産6カ月齢以下の児","B",IF($F5="24カ月齢以下のCLD/CHD/免疫不全/ダウン","C",IF($F5="24カ月齢以下のパリビズマブ新規適応5疾患","D"," "))))</f>
        <v xml:space="preserve"> </v>
      </c>
      <c r="W5" s="2" t="str">
        <f>IF($H5="初回シーズン","E",IF($H5="2回目シーズン","F",IF($H5="3回目シーズン","G"," ")))</f>
        <v xml:space="preserve"> </v>
      </c>
      <c r="X5" s="5" t="str">
        <f>IF($K5="5kg未満","H",IF($K5="5kg以上","I"," "))</f>
        <v xml:space="preserve"> </v>
      </c>
      <c r="Y5" s="5" t="str">
        <f>$V5&amp;$W5&amp;$X5</f>
        <v xml:space="preserve">   </v>
      </c>
      <c r="Z5" s="30" t="str">
        <f>IF(D5="","",IF(I5="ニルセビマブ",EOMONTH(J5,4)+1,IF(AND(O5="ニルセビマブ",D5&gt;=$I$2,D5&lt;=$I$3),$I$3+1,IF(AND(O5="パリビズマブ",D5&gt;=$J$2,D5&lt;=$J$3),$J$3+1,D5))))</f>
        <v/>
      </c>
      <c r="AA5" s="5" t="str">
        <f>IF(OR(L5="投与不可",M5&lt;=Z5),"",
IF(O5="ニルセビマブ",IF($I$2="","G",IF(Z5&gt;$I$3,"A",IF(Z5&gt;$I$2,IF(M5&lt;$I$3,"B","C"),IF(M5&gt;$I$2,IF(M5&gt;$I$3,"D","E"),"F")))),""))</f>
        <v/>
      </c>
      <c r="AB5" s="30" t="str">
        <f>IF(OR(AA5="B",AA5=""),"",IF(AA5="C",$I$3+1,Z5))</f>
        <v/>
      </c>
      <c r="AC5" s="31" t="str">
        <f t="shared" ref="AC5:AC54" si="0">IF(OR(AA5="B",AA5=""),"",IF(OR(AA5="A",AA5="C",AA5="G",AA5="F"),M5,$I$2-1))</f>
        <v/>
      </c>
      <c r="AD5" s="32" t="str">
        <f>IF(OR(L5="投与不可",M5&lt;=Z5),"",
IF(O5="パリビズマブ",IF($J$2="","G",IF(Z5&gt;$J$3,"A",IF(Z5&gt;$J$2,IF(M5&lt;$J$3,"B","C"),IF(M5&gt;$J$2,IF(M5&gt;$J$3,"D","E"),"F")))),""))</f>
        <v/>
      </c>
      <c r="AE5" s="31" t="str">
        <f t="shared" ref="AE5:AE54" si="1">IF(OR(AD5="B",AD5=""),"",IF(AD5="C",$J$3+1,Z5))</f>
        <v/>
      </c>
      <c r="AF5" s="31" t="str">
        <f t="shared" ref="AF5:AF54" si="2">IF(OR(AD5="B",AD5=""),"",IF(OR(AD5="A",AD5="C",AD5="G",AD5="F"),M5,$J$2-1))</f>
        <v/>
      </c>
      <c r="AG5" s="12"/>
      <c r="AH5" s="13"/>
      <c r="AI5" s="12"/>
      <c r="AJ5" s="13"/>
      <c r="AK5" s="12"/>
      <c r="AL5" s="13"/>
      <c r="AM5" s="14"/>
      <c r="AN5" s="13"/>
    </row>
    <row r="6" spans="1:40" ht="31.5" customHeight="1">
      <c r="A6" s="2">
        <v>2</v>
      </c>
      <c r="B6" s="26"/>
      <c r="C6" s="25"/>
      <c r="D6" s="3"/>
      <c r="E6" s="2"/>
      <c r="F6" s="4"/>
      <c r="G6" s="4"/>
      <c r="H6" s="2"/>
      <c r="I6" s="2"/>
      <c r="J6" s="3"/>
      <c r="K6" s="2"/>
      <c r="L6" s="15" t="str">
        <f>IF(V6="D",設定用!$E$4,
IF(V6=" ","",
IF(RIGHT(Y6,2)="EH",設定用!$E$1,
IF(RIGHT(Y6,2)="EI",設定用!$E$2,
IF(LEFT(Y6,2)="AF",設定用!$E$4,
IF(LEFT(Y6,2)="AG",設定用!$E$5,
IF(LEFT(Y6,2)="BF",設定用!$E$4,
IF(LEFT(Y6,2)="BG",設定用!$E$5,
IF(LEFT(Y6,2)="CF",設定用!$E$3,
IF(LEFT(Y6,2)="CG",設定用!$E$4,設定用!$E$6))))))))))</f>
        <v/>
      </c>
      <c r="M6" s="7" t="str">
        <f t="shared" ref="M6:M54" si="3">IF(L6="投与不可","",IF(D6="","",IF(V6="A",EDATE(D6,13)-1,IF(V6="B",EDATE(D6,7)-1,IF(V6=" ","",EDATE(D6,25)-1)))))</f>
        <v/>
      </c>
      <c r="N6" s="27" t="str">
        <f t="shared" ref="N6:N54" si="4">IF(AA6="",IF(AD6="","-",IF(AD6="B","-",IF(AD6="D",CONCATENATE(TEXT(AE6,"yyyy/m/d"),"~",TEXT(AF6,"yyyy/m/d"),CHAR(10),TEXT($J$3+1,"yyyy/m/d"),"~",TEXT(M6,"yyyy/m/d")),CONCATENATE(TEXT(AE6,"yyyy/m/d"),"~",TEXT(AF6,"yyyy/m/d"))))),IF(AA6="B","-",IF(AA6="D",CONCATENATE(TEXT(AB6,"yyyy/m/d"),"~",TEXT(AC6,"yyyy/m/d"),CHAR(10),TEXT($I$3+1,"yyyy/m/d"),"~",TEXT(M6,"yyyy/m/d")),CONCATENATE(TEXT(AB6,"yyyy/m/d"),"~",TEXT(AC6,"yyyy/m/d")))))</f>
        <v>-</v>
      </c>
      <c r="O6" s="3"/>
      <c r="P6" s="3"/>
      <c r="Q6" s="8" t="str">
        <f>IF(P6="","",DATEDIF(D6,P6,"M"))</f>
        <v/>
      </c>
      <c r="R6" s="3"/>
      <c r="S6" s="4"/>
      <c r="T6" s="2"/>
      <c r="U6" s="4"/>
      <c r="V6" s="2" t="str">
        <f t="shared" ref="V6:V54" si="5">IF($F6="在胎期間28週以下の早産12カ月齢以下の児","A",IF($F6="在胎期間29週～35週の早産6カ月齢以下の児","B",IF($F6="24カ月齢以下のCLD/CHD/免疫不全/ダウン","C",IF($F6="24カ月齢以下のパリビズマブ新規適応5疾患","D"," "))))</f>
        <v xml:space="preserve"> </v>
      </c>
      <c r="W6" s="2" t="str">
        <f t="shared" ref="W6:W54" si="6">IF($H6="初回シーズン","E",IF($H6="2回目シーズン","F",IF($H6="3回目シーズン","G"," ")))</f>
        <v xml:space="preserve"> </v>
      </c>
      <c r="X6" s="5" t="str">
        <f t="shared" ref="X6:X54" si="7">IF($K6="5kg未満","H",IF($K6="5kg以上","I"," "))</f>
        <v xml:space="preserve"> </v>
      </c>
      <c r="Y6" s="5" t="str">
        <f t="shared" ref="Y6:Y54" si="8">$V6&amp;$W6&amp;$X6</f>
        <v xml:space="preserve">   </v>
      </c>
      <c r="Z6" s="30" t="str">
        <f t="shared" ref="Z6:Z54" si="9">IF(D6="","",IF(I6="ニルセビマブ",EOMONTH(J6,4)+1,IF(AND(O6="ニルセビマブ",D6&gt;=$I$2,D6&lt;=$I$3),$I$3+1,IF(AND(O6="パリビズマブ",D6&gt;=$J$2,D6&lt;=$J$3),$J$3+1,D6))))</f>
        <v/>
      </c>
      <c r="AA6" s="5" t="str">
        <f t="shared" ref="AA6:AA54" si="10">IF(OR(L6="投与不可",M6&lt;=Z6),"",
IF(O6="ニルセビマブ",IF($I$2="","G",IF(Z6&gt;$I$3,"A",IF(Z6&gt;$I$2,IF(M6&lt;$I$3,"B","C"),IF(M6&gt;$I$2,IF(M6&gt;$I$3,"D","E"),"F")))),""))</f>
        <v/>
      </c>
      <c r="AB6" s="30" t="str">
        <f t="shared" ref="AB6:AB54" si="11">IF(OR(AA6="B",AA6=""),"",IF(AA6="C",$I$3+1,Z6))</f>
        <v/>
      </c>
      <c r="AC6" s="31" t="str">
        <f t="shared" si="0"/>
        <v/>
      </c>
      <c r="AD6" s="32" t="str">
        <f t="shared" ref="AD6:AD54" si="12">IF(OR(L6="投与不可",M6&lt;=Z6),"",
IF(O6="パリビズマブ",IF($J$2="","G",IF(Z6&gt;$J$3,"A",IF(Z6&gt;$J$2,IF(M6&lt;$J$3,"B","C"),IF(M6&gt;$J$2,IF(M6&gt;$J$3,"D","E"),"F")))),""))</f>
        <v/>
      </c>
      <c r="AE6" s="31" t="str">
        <f t="shared" si="1"/>
        <v/>
      </c>
      <c r="AF6" s="31" t="str">
        <f t="shared" si="2"/>
        <v/>
      </c>
      <c r="AG6" s="12"/>
      <c r="AH6" s="13"/>
      <c r="AI6" s="12"/>
      <c r="AJ6" s="13"/>
      <c r="AK6" s="12"/>
      <c r="AL6" s="13"/>
      <c r="AM6" s="14"/>
      <c r="AN6" s="13"/>
    </row>
    <row r="7" spans="1:40" ht="31.5" customHeight="1">
      <c r="A7" s="2">
        <v>3</v>
      </c>
      <c r="B7" s="26"/>
      <c r="C7" s="25"/>
      <c r="D7" s="3"/>
      <c r="E7" s="2"/>
      <c r="F7" s="4"/>
      <c r="G7" s="4"/>
      <c r="H7" s="2"/>
      <c r="I7" s="2"/>
      <c r="J7" s="3"/>
      <c r="K7" s="2"/>
      <c r="L7" s="15" t="str">
        <f>IF(V7="D",設定用!$E$4,
IF(V7=" ","",
IF(RIGHT(Y7,2)="EH",設定用!$E$1,
IF(RIGHT(Y7,2)="EI",設定用!$E$2,
IF(LEFT(Y7,2)="AF",設定用!$E$4,
IF(LEFT(Y7,2)="AG",設定用!$E$5,
IF(LEFT(Y7,2)="BF",設定用!$E$4,
IF(LEFT(Y7,2)="BG",設定用!$E$5,
IF(LEFT(Y7,2)="CF",設定用!$E$3,
IF(LEFT(Y7,2)="CG",設定用!$E$4,設定用!$E$6))))))))))</f>
        <v/>
      </c>
      <c r="M7" s="7" t="str">
        <f t="shared" si="3"/>
        <v/>
      </c>
      <c r="N7" s="27" t="str">
        <f t="shared" si="4"/>
        <v>-</v>
      </c>
      <c r="O7" s="3"/>
      <c r="P7" s="3"/>
      <c r="Q7" s="8" t="str">
        <f t="shared" ref="Q7:Q54" si="13">IF(P7="","",DATEDIF(D7,P7,"M"))</f>
        <v/>
      </c>
      <c r="R7" s="3"/>
      <c r="S7" s="4"/>
      <c r="T7" s="2"/>
      <c r="U7" s="4"/>
      <c r="V7" s="2" t="str">
        <f t="shared" si="5"/>
        <v xml:space="preserve"> </v>
      </c>
      <c r="W7" s="2" t="str">
        <f t="shared" si="6"/>
        <v xml:space="preserve"> </v>
      </c>
      <c r="X7" s="5" t="str">
        <f t="shared" si="7"/>
        <v xml:space="preserve"> </v>
      </c>
      <c r="Y7" s="5" t="str">
        <f t="shared" si="8"/>
        <v xml:space="preserve">   </v>
      </c>
      <c r="Z7" s="30" t="str">
        <f t="shared" si="9"/>
        <v/>
      </c>
      <c r="AA7" s="5" t="str">
        <f t="shared" si="10"/>
        <v/>
      </c>
      <c r="AB7" s="30" t="str">
        <f t="shared" si="11"/>
        <v/>
      </c>
      <c r="AC7" s="31" t="str">
        <f t="shared" si="0"/>
        <v/>
      </c>
      <c r="AD7" s="32" t="str">
        <f t="shared" si="12"/>
        <v/>
      </c>
      <c r="AE7" s="31" t="str">
        <f t="shared" si="1"/>
        <v/>
      </c>
      <c r="AF7" s="31" t="str">
        <f t="shared" si="2"/>
        <v/>
      </c>
      <c r="AG7" s="12"/>
      <c r="AH7" s="13"/>
      <c r="AI7" s="12"/>
      <c r="AJ7" s="13"/>
      <c r="AK7" s="12"/>
      <c r="AL7" s="13"/>
      <c r="AM7" s="14"/>
      <c r="AN7" s="13"/>
    </row>
    <row r="8" spans="1:40" ht="31.5" customHeight="1">
      <c r="A8" s="2">
        <v>4</v>
      </c>
      <c r="B8" s="26"/>
      <c r="C8" s="25"/>
      <c r="D8" s="3"/>
      <c r="E8" s="2"/>
      <c r="F8" s="4"/>
      <c r="G8" s="4"/>
      <c r="H8" s="2"/>
      <c r="I8" s="2"/>
      <c r="J8" s="3"/>
      <c r="K8" s="2"/>
      <c r="L8" s="15" t="str">
        <f>IF(V8="D",設定用!$E$4,
IF(V8=" ","",
IF(RIGHT(Y8,2)="EH",設定用!$E$1,
IF(RIGHT(Y8,2)="EI",設定用!$E$2,
IF(LEFT(Y8,2)="AF",設定用!$E$4,
IF(LEFT(Y8,2)="AG",設定用!$E$5,
IF(LEFT(Y8,2)="BF",設定用!$E$4,
IF(LEFT(Y8,2)="BG",設定用!$E$5,
IF(LEFT(Y8,2)="CF",設定用!$E$3,
IF(LEFT(Y8,2)="CG",設定用!$E$4,設定用!$E$6))))))))))</f>
        <v/>
      </c>
      <c r="M8" s="7" t="str">
        <f t="shared" si="3"/>
        <v/>
      </c>
      <c r="N8" s="27" t="str">
        <f t="shared" si="4"/>
        <v>-</v>
      </c>
      <c r="O8" s="3"/>
      <c r="P8" s="3"/>
      <c r="Q8" s="8" t="str">
        <f>IF(P8="","",DATEDIF(D8,P8,"M"))</f>
        <v/>
      </c>
      <c r="R8" s="3"/>
      <c r="S8" s="4"/>
      <c r="T8" s="2"/>
      <c r="U8" s="4"/>
      <c r="V8" s="2" t="str">
        <f t="shared" si="5"/>
        <v xml:space="preserve"> </v>
      </c>
      <c r="W8" s="2" t="str">
        <f t="shared" si="6"/>
        <v xml:space="preserve"> </v>
      </c>
      <c r="X8" s="5" t="str">
        <f t="shared" si="7"/>
        <v xml:space="preserve"> </v>
      </c>
      <c r="Y8" s="5" t="str">
        <f t="shared" si="8"/>
        <v xml:space="preserve">   </v>
      </c>
      <c r="Z8" s="30" t="str">
        <f t="shared" si="9"/>
        <v/>
      </c>
      <c r="AA8" s="5" t="str">
        <f t="shared" si="10"/>
        <v/>
      </c>
      <c r="AB8" s="30" t="str">
        <f t="shared" si="11"/>
        <v/>
      </c>
      <c r="AC8" s="31" t="str">
        <f t="shared" si="0"/>
        <v/>
      </c>
      <c r="AD8" s="32" t="str">
        <f t="shared" si="12"/>
        <v/>
      </c>
      <c r="AE8" s="31" t="str">
        <f t="shared" si="1"/>
        <v/>
      </c>
      <c r="AF8" s="31" t="str">
        <f t="shared" si="2"/>
        <v/>
      </c>
      <c r="AG8" s="12"/>
      <c r="AH8" s="13"/>
      <c r="AI8" s="12"/>
      <c r="AJ8" s="13"/>
      <c r="AK8" s="12"/>
      <c r="AL8" s="13"/>
      <c r="AM8" s="14"/>
      <c r="AN8" s="13"/>
    </row>
    <row r="9" spans="1:40" ht="31.5" customHeight="1">
      <c r="A9" s="2">
        <v>5</v>
      </c>
      <c r="B9" s="26"/>
      <c r="C9" s="25"/>
      <c r="D9" s="3"/>
      <c r="E9" s="2"/>
      <c r="F9" s="4"/>
      <c r="G9" s="4"/>
      <c r="H9" s="2"/>
      <c r="I9" s="2"/>
      <c r="J9" s="3"/>
      <c r="K9" s="2"/>
      <c r="L9" s="15" t="str">
        <f>IF(V9="D",設定用!$E$4,
IF(V9=" ","",
IF(RIGHT(Y9,2)="EH",設定用!$E$1,
IF(RIGHT(Y9,2)="EI",設定用!$E$2,
IF(LEFT(Y9,2)="AF",設定用!$E$4,
IF(LEFT(Y9,2)="AG",設定用!$E$5,
IF(LEFT(Y9,2)="BF",設定用!$E$4,
IF(LEFT(Y9,2)="BG",設定用!$E$5,
IF(LEFT(Y9,2)="CF",設定用!$E$3,
IF(LEFT(Y9,2)="CG",設定用!$E$4,設定用!$E$6))))))))))</f>
        <v/>
      </c>
      <c r="M9" s="7" t="str">
        <f t="shared" si="3"/>
        <v/>
      </c>
      <c r="N9" s="27" t="str">
        <f t="shared" si="4"/>
        <v>-</v>
      </c>
      <c r="O9" s="3"/>
      <c r="P9" s="3"/>
      <c r="Q9" s="8" t="str">
        <f t="shared" si="13"/>
        <v/>
      </c>
      <c r="R9" s="3"/>
      <c r="S9" s="4"/>
      <c r="T9" s="2"/>
      <c r="U9" s="4"/>
      <c r="V9" s="2" t="str">
        <f t="shared" si="5"/>
        <v xml:space="preserve"> </v>
      </c>
      <c r="W9" s="2" t="str">
        <f t="shared" si="6"/>
        <v xml:space="preserve"> </v>
      </c>
      <c r="X9" s="5" t="str">
        <f t="shared" si="7"/>
        <v xml:space="preserve"> </v>
      </c>
      <c r="Y9" s="5" t="str">
        <f t="shared" si="8"/>
        <v xml:space="preserve">   </v>
      </c>
      <c r="Z9" s="30" t="str">
        <f t="shared" si="9"/>
        <v/>
      </c>
      <c r="AA9" s="5" t="str">
        <f t="shared" si="10"/>
        <v/>
      </c>
      <c r="AB9" s="30" t="str">
        <f t="shared" si="11"/>
        <v/>
      </c>
      <c r="AC9" s="31" t="str">
        <f t="shared" si="0"/>
        <v/>
      </c>
      <c r="AD9" s="32" t="str">
        <f t="shared" si="12"/>
        <v/>
      </c>
      <c r="AE9" s="31" t="str">
        <f t="shared" si="1"/>
        <v/>
      </c>
      <c r="AF9" s="31" t="str">
        <f t="shared" si="2"/>
        <v/>
      </c>
      <c r="AG9" s="12"/>
      <c r="AH9" s="13"/>
      <c r="AI9" s="12"/>
      <c r="AJ9" s="13"/>
      <c r="AK9" s="12"/>
      <c r="AL9" s="13"/>
      <c r="AM9" s="14"/>
      <c r="AN9" s="13"/>
    </row>
    <row r="10" spans="1:40" ht="31.5" customHeight="1">
      <c r="A10" s="2">
        <v>6</v>
      </c>
      <c r="B10" s="26"/>
      <c r="C10" s="25"/>
      <c r="D10" s="3"/>
      <c r="E10" s="2"/>
      <c r="F10" s="4"/>
      <c r="G10" s="4"/>
      <c r="H10" s="2"/>
      <c r="I10" s="2"/>
      <c r="J10" s="3"/>
      <c r="K10" s="2"/>
      <c r="L10" s="15" t="str">
        <f>IF(V10="D",設定用!$E$4,
IF(V10=" ","",
IF(RIGHT(Y10,2)="EH",設定用!$E$1,
IF(RIGHT(Y10,2)="EI",設定用!$E$2,
IF(LEFT(Y10,2)="AF",設定用!$E$4,
IF(LEFT(Y10,2)="AG",設定用!$E$5,
IF(LEFT(Y10,2)="BF",設定用!$E$4,
IF(LEFT(Y10,2)="BG",設定用!$E$5,
IF(LEFT(Y10,2)="CF",設定用!$E$3,
IF(LEFT(Y10,2)="CG",設定用!$E$4,設定用!$E$6))))))))))</f>
        <v/>
      </c>
      <c r="M10" s="7" t="str">
        <f t="shared" si="3"/>
        <v/>
      </c>
      <c r="N10" s="27" t="str">
        <f t="shared" si="4"/>
        <v>-</v>
      </c>
      <c r="O10" s="3"/>
      <c r="P10" s="3"/>
      <c r="Q10" s="8" t="str">
        <f t="shared" si="13"/>
        <v/>
      </c>
      <c r="R10" s="3"/>
      <c r="S10" s="4"/>
      <c r="T10" s="2"/>
      <c r="U10" s="4"/>
      <c r="V10" s="2" t="str">
        <f t="shared" si="5"/>
        <v xml:space="preserve"> </v>
      </c>
      <c r="W10" s="2" t="str">
        <f t="shared" si="6"/>
        <v xml:space="preserve"> </v>
      </c>
      <c r="X10" s="5" t="str">
        <f t="shared" si="7"/>
        <v xml:space="preserve"> </v>
      </c>
      <c r="Y10" s="5" t="str">
        <f t="shared" si="8"/>
        <v xml:space="preserve">   </v>
      </c>
      <c r="Z10" s="30" t="str">
        <f t="shared" si="9"/>
        <v/>
      </c>
      <c r="AA10" s="5" t="str">
        <f t="shared" si="10"/>
        <v/>
      </c>
      <c r="AB10" s="30" t="str">
        <f t="shared" si="11"/>
        <v/>
      </c>
      <c r="AC10" s="31" t="str">
        <f t="shared" si="0"/>
        <v/>
      </c>
      <c r="AD10" s="32" t="str">
        <f t="shared" si="12"/>
        <v/>
      </c>
      <c r="AE10" s="31" t="str">
        <f t="shared" si="1"/>
        <v/>
      </c>
      <c r="AF10" s="31" t="str">
        <f t="shared" si="2"/>
        <v/>
      </c>
      <c r="AG10" s="12"/>
      <c r="AH10" s="13"/>
      <c r="AI10" s="12"/>
      <c r="AJ10" s="13"/>
      <c r="AK10" s="12"/>
      <c r="AL10" s="13"/>
      <c r="AM10" s="14"/>
      <c r="AN10" s="13"/>
    </row>
    <row r="11" spans="1:40" ht="31.5" customHeight="1">
      <c r="A11" s="2">
        <v>7</v>
      </c>
      <c r="B11" s="26"/>
      <c r="C11" s="25"/>
      <c r="D11" s="3"/>
      <c r="E11" s="2"/>
      <c r="F11" s="4"/>
      <c r="G11" s="4"/>
      <c r="H11" s="2"/>
      <c r="I11" s="2"/>
      <c r="J11" s="3"/>
      <c r="K11" s="2"/>
      <c r="L11" s="15" t="str">
        <f>IF(V11="D",設定用!$E$4,
IF(V11=" ","",
IF(RIGHT(Y11,2)="EH",設定用!$E$1,
IF(RIGHT(Y11,2)="EI",設定用!$E$2,
IF(LEFT(Y11,2)="AF",設定用!$E$4,
IF(LEFT(Y11,2)="AG",設定用!$E$5,
IF(LEFT(Y11,2)="BF",設定用!$E$4,
IF(LEFT(Y11,2)="BG",設定用!$E$5,
IF(LEFT(Y11,2)="CF",設定用!$E$3,
IF(LEFT(Y11,2)="CG",設定用!$E$4,設定用!$E$6))))))))))</f>
        <v/>
      </c>
      <c r="M11" s="7" t="str">
        <f t="shared" si="3"/>
        <v/>
      </c>
      <c r="N11" s="27" t="str">
        <f t="shared" si="4"/>
        <v>-</v>
      </c>
      <c r="O11" s="3"/>
      <c r="P11" s="3"/>
      <c r="Q11" s="8" t="str">
        <f t="shared" si="13"/>
        <v/>
      </c>
      <c r="R11" s="3"/>
      <c r="S11" s="4"/>
      <c r="T11" s="2"/>
      <c r="U11" s="4"/>
      <c r="V11" s="2" t="str">
        <f t="shared" si="5"/>
        <v xml:space="preserve"> </v>
      </c>
      <c r="W11" s="2" t="str">
        <f t="shared" si="6"/>
        <v xml:space="preserve"> </v>
      </c>
      <c r="X11" s="5" t="str">
        <f t="shared" si="7"/>
        <v xml:space="preserve"> </v>
      </c>
      <c r="Y11" s="5" t="str">
        <f t="shared" si="8"/>
        <v xml:space="preserve">   </v>
      </c>
      <c r="Z11" s="30" t="str">
        <f t="shared" si="9"/>
        <v/>
      </c>
      <c r="AA11" s="5" t="str">
        <f t="shared" si="10"/>
        <v/>
      </c>
      <c r="AB11" s="30" t="str">
        <f t="shared" si="11"/>
        <v/>
      </c>
      <c r="AC11" s="31" t="str">
        <f t="shared" si="0"/>
        <v/>
      </c>
      <c r="AD11" s="32" t="str">
        <f t="shared" si="12"/>
        <v/>
      </c>
      <c r="AE11" s="31" t="str">
        <f t="shared" si="1"/>
        <v/>
      </c>
      <c r="AF11" s="31" t="str">
        <f t="shared" si="2"/>
        <v/>
      </c>
      <c r="AG11" s="12"/>
      <c r="AH11" s="13"/>
      <c r="AI11" s="12"/>
      <c r="AJ11" s="13"/>
      <c r="AK11" s="12"/>
      <c r="AL11" s="13"/>
      <c r="AM11" s="14"/>
      <c r="AN11" s="13"/>
    </row>
    <row r="12" spans="1:40" ht="31.5" customHeight="1">
      <c r="A12" s="2">
        <v>8</v>
      </c>
      <c r="B12" s="26"/>
      <c r="C12" s="25"/>
      <c r="D12" s="3"/>
      <c r="E12" s="2"/>
      <c r="F12" s="4"/>
      <c r="G12" s="4"/>
      <c r="H12" s="2"/>
      <c r="I12" s="2"/>
      <c r="J12" s="3"/>
      <c r="K12" s="2"/>
      <c r="L12" s="15" t="str">
        <f>IF(V12="D",設定用!$E$4,
IF(V12=" ","",
IF(RIGHT(Y12,2)="EH",設定用!$E$1,
IF(RIGHT(Y12,2)="EI",設定用!$E$2,
IF(LEFT(Y12,2)="AF",設定用!$E$4,
IF(LEFT(Y12,2)="AG",設定用!$E$5,
IF(LEFT(Y12,2)="BF",設定用!$E$4,
IF(LEFT(Y12,2)="BG",設定用!$E$5,
IF(LEFT(Y12,2)="CF",設定用!$E$3,
IF(LEFT(Y12,2)="CG",設定用!$E$4,設定用!$E$6))))))))))</f>
        <v/>
      </c>
      <c r="M12" s="7" t="str">
        <f t="shared" si="3"/>
        <v/>
      </c>
      <c r="N12" s="27" t="str">
        <f t="shared" si="4"/>
        <v>-</v>
      </c>
      <c r="O12" s="3"/>
      <c r="P12" s="3"/>
      <c r="Q12" s="8" t="str">
        <f t="shared" si="13"/>
        <v/>
      </c>
      <c r="R12" s="3"/>
      <c r="S12" s="4"/>
      <c r="T12" s="2"/>
      <c r="U12" s="4"/>
      <c r="V12" s="2" t="str">
        <f t="shared" si="5"/>
        <v xml:space="preserve"> </v>
      </c>
      <c r="W12" s="2" t="str">
        <f t="shared" si="6"/>
        <v xml:space="preserve"> </v>
      </c>
      <c r="X12" s="5" t="str">
        <f t="shared" si="7"/>
        <v xml:space="preserve"> </v>
      </c>
      <c r="Y12" s="5" t="str">
        <f t="shared" si="8"/>
        <v xml:space="preserve">   </v>
      </c>
      <c r="Z12" s="30" t="str">
        <f t="shared" si="9"/>
        <v/>
      </c>
      <c r="AA12" s="5" t="str">
        <f t="shared" si="10"/>
        <v/>
      </c>
      <c r="AB12" s="30" t="str">
        <f t="shared" si="11"/>
        <v/>
      </c>
      <c r="AC12" s="31" t="str">
        <f t="shared" si="0"/>
        <v/>
      </c>
      <c r="AD12" s="32" t="str">
        <f t="shared" si="12"/>
        <v/>
      </c>
      <c r="AE12" s="31" t="str">
        <f t="shared" si="1"/>
        <v/>
      </c>
      <c r="AF12" s="31" t="str">
        <f t="shared" si="2"/>
        <v/>
      </c>
      <c r="AG12" s="12"/>
      <c r="AH12" s="13"/>
      <c r="AI12" s="12"/>
      <c r="AJ12" s="13"/>
      <c r="AK12" s="12"/>
      <c r="AL12" s="13"/>
      <c r="AM12" s="14"/>
      <c r="AN12" s="13"/>
    </row>
    <row r="13" spans="1:40" ht="31.5" customHeight="1">
      <c r="A13" s="2">
        <v>9</v>
      </c>
      <c r="B13" s="26"/>
      <c r="C13" s="25"/>
      <c r="D13" s="3"/>
      <c r="E13" s="2"/>
      <c r="F13" s="4"/>
      <c r="G13" s="4"/>
      <c r="H13" s="2"/>
      <c r="I13" s="2"/>
      <c r="J13" s="3"/>
      <c r="K13" s="2"/>
      <c r="L13" s="15" t="str">
        <f>IF(V13="D",設定用!$E$4,
IF(V13=" ","",
IF(RIGHT(Y13,2)="EH",設定用!$E$1,
IF(RIGHT(Y13,2)="EI",設定用!$E$2,
IF(LEFT(Y13,2)="AF",設定用!$E$4,
IF(LEFT(Y13,2)="AG",設定用!$E$5,
IF(LEFT(Y13,2)="BF",設定用!$E$4,
IF(LEFT(Y13,2)="BG",設定用!$E$5,
IF(LEFT(Y13,2)="CF",設定用!$E$3,
IF(LEFT(Y13,2)="CG",設定用!$E$4,設定用!$E$6))))))))))</f>
        <v/>
      </c>
      <c r="M13" s="7" t="str">
        <f t="shared" si="3"/>
        <v/>
      </c>
      <c r="N13" s="27" t="str">
        <f t="shared" si="4"/>
        <v>-</v>
      </c>
      <c r="O13" s="3"/>
      <c r="P13" s="3"/>
      <c r="Q13" s="8" t="str">
        <f t="shared" si="13"/>
        <v/>
      </c>
      <c r="R13" s="3"/>
      <c r="S13" s="4"/>
      <c r="T13" s="2"/>
      <c r="U13" s="4"/>
      <c r="V13" s="2" t="str">
        <f t="shared" si="5"/>
        <v xml:space="preserve"> </v>
      </c>
      <c r="W13" s="2" t="str">
        <f t="shared" si="6"/>
        <v xml:space="preserve"> </v>
      </c>
      <c r="X13" s="5" t="str">
        <f t="shared" si="7"/>
        <v xml:space="preserve"> </v>
      </c>
      <c r="Y13" s="5" t="str">
        <f t="shared" si="8"/>
        <v xml:space="preserve">   </v>
      </c>
      <c r="Z13" s="30" t="str">
        <f t="shared" si="9"/>
        <v/>
      </c>
      <c r="AA13" s="5" t="str">
        <f t="shared" si="10"/>
        <v/>
      </c>
      <c r="AB13" s="30" t="str">
        <f t="shared" si="11"/>
        <v/>
      </c>
      <c r="AC13" s="31" t="str">
        <f t="shared" si="0"/>
        <v/>
      </c>
      <c r="AD13" s="32" t="str">
        <f t="shared" si="12"/>
        <v/>
      </c>
      <c r="AE13" s="31" t="str">
        <f t="shared" si="1"/>
        <v/>
      </c>
      <c r="AF13" s="31" t="str">
        <f t="shared" si="2"/>
        <v/>
      </c>
      <c r="AG13" s="12"/>
      <c r="AH13" s="13"/>
      <c r="AI13" s="12"/>
      <c r="AJ13" s="13"/>
      <c r="AK13" s="12"/>
      <c r="AL13" s="13"/>
      <c r="AM13" s="14"/>
      <c r="AN13" s="13"/>
    </row>
    <row r="14" spans="1:40" ht="31.5" customHeight="1">
      <c r="A14" s="2">
        <v>10</v>
      </c>
      <c r="B14" s="26"/>
      <c r="C14" s="25"/>
      <c r="D14" s="3"/>
      <c r="E14" s="2"/>
      <c r="F14" s="4"/>
      <c r="G14" s="4"/>
      <c r="H14" s="2"/>
      <c r="I14" s="2"/>
      <c r="J14" s="3"/>
      <c r="K14" s="2"/>
      <c r="L14" s="15" t="str">
        <f>IF(V14="D",設定用!$E$4,
IF(V14=" ","",
IF(RIGHT(Y14,2)="EH",設定用!$E$1,
IF(RIGHT(Y14,2)="EI",設定用!$E$2,
IF(LEFT(Y14,2)="AF",設定用!$E$4,
IF(LEFT(Y14,2)="AG",設定用!$E$5,
IF(LEFT(Y14,2)="BF",設定用!$E$4,
IF(LEFT(Y14,2)="BG",設定用!$E$5,
IF(LEFT(Y14,2)="CF",設定用!$E$3,
IF(LEFT(Y14,2)="CG",設定用!$E$4,設定用!$E$6))))))))))</f>
        <v/>
      </c>
      <c r="M14" s="7" t="str">
        <f t="shared" si="3"/>
        <v/>
      </c>
      <c r="N14" s="27" t="str">
        <f t="shared" si="4"/>
        <v>-</v>
      </c>
      <c r="O14" s="3"/>
      <c r="P14" s="3"/>
      <c r="Q14" s="8" t="str">
        <f t="shared" si="13"/>
        <v/>
      </c>
      <c r="R14" s="3"/>
      <c r="S14" s="4"/>
      <c r="T14" s="2"/>
      <c r="U14" s="4"/>
      <c r="V14" s="2" t="str">
        <f t="shared" si="5"/>
        <v xml:space="preserve"> </v>
      </c>
      <c r="W14" s="2" t="str">
        <f t="shared" si="6"/>
        <v xml:space="preserve"> </v>
      </c>
      <c r="X14" s="5" t="str">
        <f t="shared" si="7"/>
        <v xml:space="preserve"> </v>
      </c>
      <c r="Y14" s="5" t="str">
        <f t="shared" si="8"/>
        <v xml:space="preserve">   </v>
      </c>
      <c r="Z14" s="30" t="str">
        <f t="shared" si="9"/>
        <v/>
      </c>
      <c r="AA14" s="5" t="str">
        <f t="shared" si="10"/>
        <v/>
      </c>
      <c r="AB14" s="30" t="str">
        <f t="shared" si="11"/>
        <v/>
      </c>
      <c r="AC14" s="31" t="str">
        <f t="shared" si="0"/>
        <v/>
      </c>
      <c r="AD14" s="32" t="str">
        <f t="shared" si="12"/>
        <v/>
      </c>
      <c r="AE14" s="31" t="str">
        <f t="shared" si="1"/>
        <v/>
      </c>
      <c r="AF14" s="31" t="str">
        <f t="shared" si="2"/>
        <v/>
      </c>
      <c r="AG14" s="12"/>
      <c r="AH14" s="13"/>
      <c r="AI14" s="12"/>
      <c r="AJ14" s="13"/>
      <c r="AK14" s="12"/>
      <c r="AL14" s="13"/>
      <c r="AM14" s="14"/>
      <c r="AN14" s="13"/>
    </row>
    <row r="15" spans="1:40" ht="31.5" customHeight="1">
      <c r="A15" s="2">
        <v>11</v>
      </c>
      <c r="B15" s="26"/>
      <c r="C15" s="25"/>
      <c r="D15" s="3"/>
      <c r="E15" s="2"/>
      <c r="F15" s="4"/>
      <c r="G15" s="4"/>
      <c r="H15" s="2"/>
      <c r="I15" s="2"/>
      <c r="J15" s="3"/>
      <c r="K15" s="2"/>
      <c r="L15" s="15" t="str">
        <f>IF(V15="D",設定用!$E$4,
IF(V15=" ","",
IF(RIGHT(Y15,2)="EH",設定用!$E$1,
IF(RIGHT(Y15,2)="EI",設定用!$E$2,
IF(LEFT(Y15,2)="AF",設定用!$E$4,
IF(LEFT(Y15,2)="AG",設定用!$E$5,
IF(LEFT(Y15,2)="BF",設定用!$E$4,
IF(LEFT(Y15,2)="BG",設定用!$E$5,
IF(LEFT(Y15,2)="CF",設定用!$E$3,
IF(LEFT(Y15,2)="CG",設定用!$E$4,設定用!$E$6))))))))))</f>
        <v/>
      </c>
      <c r="M15" s="7" t="str">
        <f t="shared" si="3"/>
        <v/>
      </c>
      <c r="N15" s="27" t="str">
        <f t="shared" si="4"/>
        <v>-</v>
      </c>
      <c r="O15" s="3"/>
      <c r="P15" s="3"/>
      <c r="Q15" s="8" t="str">
        <f t="shared" si="13"/>
        <v/>
      </c>
      <c r="R15" s="3"/>
      <c r="S15" s="4"/>
      <c r="T15" s="2"/>
      <c r="U15" s="4"/>
      <c r="V15" s="2" t="str">
        <f t="shared" si="5"/>
        <v xml:space="preserve"> </v>
      </c>
      <c r="W15" s="2" t="str">
        <f t="shared" si="6"/>
        <v xml:space="preserve"> </v>
      </c>
      <c r="X15" s="5" t="str">
        <f t="shared" si="7"/>
        <v xml:space="preserve"> </v>
      </c>
      <c r="Y15" s="5" t="str">
        <f t="shared" si="8"/>
        <v xml:space="preserve">   </v>
      </c>
      <c r="Z15" s="30" t="str">
        <f t="shared" si="9"/>
        <v/>
      </c>
      <c r="AA15" s="5" t="str">
        <f t="shared" si="10"/>
        <v/>
      </c>
      <c r="AB15" s="30" t="str">
        <f t="shared" si="11"/>
        <v/>
      </c>
      <c r="AC15" s="31" t="str">
        <f t="shared" si="0"/>
        <v/>
      </c>
      <c r="AD15" s="32" t="str">
        <f t="shared" si="12"/>
        <v/>
      </c>
      <c r="AE15" s="31" t="str">
        <f t="shared" si="1"/>
        <v/>
      </c>
      <c r="AF15" s="31" t="str">
        <f t="shared" si="2"/>
        <v/>
      </c>
      <c r="AG15" s="12"/>
      <c r="AH15" s="13"/>
      <c r="AI15" s="12"/>
      <c r="AJ15" s="13"/>
      <c r="AK15" s="12"/>
      <c r="AL15" s="13"/>
      <c r="AM15" s="14"/>
      <c r="AN15" s="13"/>
    </row>
    <row r="16" spans="1:40" ht="31.5" customHeight="1">
      <c r="A16" s="2">
        <v>12</v>
      </c>
      <c r="B16" s="26"/>
      <c r="C16" s="25"/>
      <c r="D16" s="3"/>
      <c r="E16" s="2"/>
      <c r="F16" s="4"/>
      <c r="G16" s="4"/>
      <c r="H16" s="2"/>
      <c r="I16" s="2"/>
      <c r="J16" s="3"/>
      <c r="K16" s="2"/>
      <c r="L16" s="15" t="str">
        <f>IF(V16="D",設定用!$E$4,
IF(V16=" ","",
IF(RIGHT(Y16,2)="EH",設定用!$E$1,
IF(RIGHT(Y16,2)="EI",設定用!$E$2,
IF(LEFT(Y16,2)="AF",設定用!$E$4,
IF(LEFT(Y16,2)="AG",設定用!$E$5,
IF(LEFT(Y16,2)="BF",設定用!$E$4,
IF(LEFT(Y16,2)="BG",設定用!$E$5,
IF(LEFT(Y16,2)="CF",設定用!$E$3,
IF(LEFT(Y16,2)="CG",設定用!$E$4,設定用!$E$6))))))))))</f>
        <v/>
      </c>
      <c r="M16" s="7" t="str">
        <f t="shared" si="3"/>
        <v/>
      </c>
      <c r="N16" s="27" t="str">
        <f t="shared" si="4"/>
        <v>-</v>
      </c>
      <c r="O16" s="3"/>
      <c r="P16" s="3"/>
      <c r="Q16" s="8" t="str">
        <f t="shared" si="13"/>
        <v/>
      </c>
      <c r="R16" s="3"/>
      <c r="S16" s="4"/>
      <c r="T16" s="2"/>
      <c r="U16" s="4"/>
      <c r="V16" s="2" t="str">
        <f t="shared" si="5"/>
        <v xml:space="preserve"> </v>
      </c>
      <c r="W16" s="2" t="str">
        <f t="shared" si="6"/>
        <v xml:space="preserve"> </v>
      </c>
      <c r="X16" s="5" t="str">
        <f t="shared" si="7"/>
        <v xml:space="preserve"> </v>
      </c>
      <c r="Y16" s="5" t="str">
        <f t="shared" si="8"/>
        <v xml:space="preserve">   </v>
      </c>
      <c r="Z16" s="30" t="str">
        <f>IF(D16="","",IF(I16="ニルセビマブ",EOMONTH(J16,4)+1,IF(AND(O16="ニルセビマブ",D16&gt;=$I$2,D16&lt;=$I$3),$I$3+1,IF(AND(O16="パリビズマブ",D16&gt;=$J$2,D16&lt;=$J$3),$J$3+1,D16))))</f>
        <v/>
      </c>
      <c r="AA16" s="5" t="str">
        <f t="shared" si="10"/>
        <v/>
      </c>
      <c r="AB16" s="30" t="str">
        <f t="shared" si="11"/>
        <v/>
      </c>
      <c r="AC16" s="31" t="str">
        <f t="shared" si="0"/>
        <v/>
      </c>
      <c r="AD16" s="32" t="str">
        <f t="shared" si="12"/>
        <v/>
      </c>
      <c r="AE16" s="31" t="str">
        <f t="shared" si="1"/>
        <v/>
      </c>
      <c r="AF16" s="31" t="str">
        <f t="shared" si="2"/>
        <v/>
      </c>
      <c r="AG16" s="12"/>
      <c r="AH16" s="13"/>
      <c r="AI16" s="12"/>
      <c r="AJ16" s="13"/>
      <c r="AK16" s="12"/>
      <c r="AL16" s="13"/>
      <c r="AM16" s="14"/>
      <c r="AN16" s="13"/>
    </row>
    <row r="17" spans="1:40" ht="31.5" customHeight="1">
      <c r="A17" s="2">
        <v>13</v>
      </c>
      <c r="B17" s="26"/>
      <c r="C17" s="25"/>
      <c r="D17" s="3"/>
      <c r="E17" s="2"/>
      <c r="F17" s="4"/>
      <c r="G17" s="4"/>
      <c r="H17" s="2"/>
      <c r="I17" s="2"/>
      <c r="J17" s="3"/>
      <c r="K17" s="2"/>
      <c r="L17" s="15" t="str">
        <f>IF(V17="D",設定用!$E$4,
IF(V17=" ","",
IF(RIGHT(Y17,2)="EH",設定用!$E$1,
IF(RIGHT(Y17,2)="EI",設定用!$E$2,
IF(LEFT(Y17,2)="AF",設定用!$E$4,
IF(LEFT(Y17,2)="AG",設定用!$E$5,
IF(LEFT(Y17,2)="BF",設定用!$E$4,
IF(LEFT(Y17,2)="BG",設定用!$E$5,
IF(LEFT(Y17,2)="CF",設定用!$E$3,
IF(LEFT(Y17,2)="CG",設定用!$E$4,設定用!$E$6))))))))))</f>
        <v/>
      </c>
      <c r="M17" s="7" t="str">
        <f t="shared" si="3"/>
        <v/>
      </c>
      <c r="N17" s="27" t="str">
        <f t="shared" si="4"/>
        <v>-</v>
      </c>
      <c r="O17" s="3"/>
      <c r="P17" s="3"/>
      <c r="Q17" s="8" t="str">
        <f t="shared" si="13"/>
        <v/>
      </c>
      <c r="R17" s="3"/>
      <c r="S17" s="4"/>
      <c r="T17" s="2"/>
      <c r="U17" s="4"/>
      <c r="V17" s="2" t="str">
        <f t="shared" si="5"/>
        <v xml:space="preserve"> </v>
      </c>
      <c r="W17" s="2" t="str">
        <f t="shared" si="6"/>
        <v xml:space="preserve"> </v>
      </c>
      <c r="X17" s="5" t="str">
        <f t="shared" si="7"/>
        <v xml:space="preserve"> </v>
      </c>
      <c r="Y17" s="5" t="str">
        <f t="shared" si="8"/>
        <v xml:space="preserve">   </v>
      </c>
      <c r="Z17" s="30" t="str">
        <f t="shared" si="9"/>
        <v/>
      </c>
      <c r="AA17" s="5" t="str">
        <f t="shared" si="10"/>
        <v/>
      </c>
      <c r="AB17" s="30" t="str">
        <f t="shared" si="11"/>
        <v/>
      </c>
      <c r="AC17" s="31" t="str">
        <f t="shared" si="0"/>
        <v/>
      </c>
      <c r="AD17" s="32" t="str">
        <f t="shared" si="12"/>
        <v/>
      </c>
      <c r="AE17" s="31" t="str">
        <f t="shared" si="1"/>
        <v/>
      </c>
      <c r="AF17" s="31" t="str">
        <f t="shared" si="2"/>
        <v/>
      </c>
      <c r="AG17" s="12"/>
      <c r="AH17" s="13"/>
      <c r="AI17" s="12"/>
      <c r="AJ17" s="13"/>
      <c r="AK17" s="12"/>
      <c r="AL17" s="13"/>
      <c r="AM17" s="14"/>
      <c r="AN17" s="13"/>
    </row>
    <row r="18" spans="1:40" ht="31.5" customHeight="1">
      <c r="A18" s="2">
        <v>14</v>
      </c>
      <c r="B18" s="26"/>
      <c r="C18" s="25"/>
      <c r="D18" s="3"/>
      <c r="E18" s="2"/>
      <c r="F18" s="4"/>
      <c r="G18" s="4"/>
      <c r="H18" s="2"/>
      <c r="I18" s="2"/>
      <c r="J18" s="3"/>
      <c r="K18" s="2"/>
      <c r="L18" s="15" t="str">
        <f>IF(V18="D",設定用!$E$4,
IF(V18=" ","",
IF(RIGHT(Y18,2)="EH",設定用!$E$1,
IF(RIGHT(Y18,2)="EI",設定用!$E$2,
IF(LEFT(Y18,2)="AF",設定用!$E$4,
IF(LEFT(Y18,2)="AG",設定用!$E$5,
IF(LEFT(Y18,2)="BF",設定用!$E$4,
IF(LEFT(Y18,2)="BG",設定用!$E$5,
IF(LEFT(Y18,2)="CF",設定用!$E$3,
IF(LEFT(Y18,2)="CG",設定用!$E$4,設定用!$E$6))))))))))</f>
        <v/>
      </c>
      <c r="M18" s="7" t="str">
        <f t="shared" si="3"/>
        <v/>
      </c>
      <c r="N18" s="27" t="str">
        <f t="shared" si="4"/>
        <v>-</v>
      </c>
      <c r="O18" s="3"/>
      <c r="P18" s="3"/>
      <c r="Q18" s="8" t="str">
        <f t="shared" si="13"/>
        <v/>
      </c>
      <c r="R18" s="3"/>
      <c r="S18" s="4"/>
      <c r="T18" s="2"/>
      <c r="U18" s="4"/>
      <c r="V18" s="2" t="str">
        <f t="shared" si="5"/>
        <v xml:space="preserve"> </v>
      </c>
      <c r="W18" s="2" t="str">
        <f t="shared" si="6"/>
        <v xml:space="preserve"> </v>
      </c>
      <c r="X18" s="5" t="str">
        <f t="shared" si="7"/>
        <v xml:space="preserve"> </v>
      </c>
      <c r="Y18" s="5" t="str">
        <f t="shared" si="8"/>
        <v xml:space="preserve">   </v>
      </c>
      <c r="Z18" s="30" t="str">
        <f t="shared" si="9"/>
        <v/>
      </c>
      <c r="AA18" s="5" t="str">
        <f t="shared" si="10"/>
        <v/>
      </c>
      <c r="AB18" s="30" t="str">
        <f t="shared" si="11"/>
        <v/>
      </c>
      <c r="AC18" s="31" t="str">
        <f t="shared" si="0"/>
        <v/>
      </c>
      <c r="AD18" s="32" t="str">
        <f t="shared" si="12"/>
        <v/>
      </c>
      <c r="AE18" s="31" t="str">
        <f t="shared" si="1"/>
        <v/>
      </c>
      <c r="AF18" s="31" t="str">
        <f t="shared" si="2"/>
        <v/>
      </c>
      <c r="AG18" s="12"/>
      <c r="AH18" s="13"/>
      <c r="AI18" s="12"/>
      <c r="AJ18" s="13"/>
      <c r="AK18" s="12"/>
      <c r="AL18" s="13"/>
      <c r="AM18" s="14"/>
      <c r="AN18" s="13"/>
    </row>
    <row r="19" spans="1:40" ht="31.5" customHeight="1">
      <c r="A19" s="2">
        <v>15</v>
      </c>
      <c r="B19" s="26"/>
      <c r="C19" s="25"/>
      <c r="D19" s="3"/>
      <c r="E19" s="2"/>
      <c r="F19" s="4"/>
      <c r="G19" s="4"/>
      <c r="H19" s="2"/>
      <c r="I19" s="2"/>
      <c r="J19" s="3"/>
      <c r="K19" s="2"/>
      <c r="L19" s="15" t="str">
        <f>IF(V19="D",設定用!$E$4,
IF(V19=" ","",
IF(RIGHT(Y19,2)="EH",設定用!$E$1,
IF(RIGHT(Y19,2)="EI",設定用!$E$2,
IF(LEFT(Y19,2)="AF",設定用!$E$4,
IF(LEFT(Y19,2)="AG",設定用!$E$5,
IF(LEFT(Y19,2)="BF",設定用!$E$4,
IF(LEFT(Y19,2)="BG",設定用!$E$5,
IF(LEFT(Y19,2)="CF",設定用!$E$3,
IF(LEFT(Y19,2)="CG",設定用!$E$4,設定用!$E$6))))))))))</f>
        <v/>
      </c>
      <c r="M19" s="7" t="str">
        <f t="shared" si="3"/>
        <v/>
      </c>
      <c r="N19" s="27" t="str">
        <f t="shared" si="4"/>
        <v>-</v>
      </c>
      <c r="O19" s="3"/>
      <c r="P19" s="3"/>
      <c r="Q19" s="8" t="str">
        <f t="shared" si="13"/>
        <v/>
      </c>
      <c r="R19" s="3"/>
      <c r="S19" s="4"/>
      <c r="T19" s="2"/>
      <c r="U19" s="4"/>
      <c r="V19" s="2" t="str">
        <f t="shared" si="5"/>
        <v xml:space="preserve"> </v>
      </c>
      <c r="W19" s="2" t="str">
        <f t="shared" si="6"/>
        <v xml:space="preserve"> </v>
      </c>
      <c r="X19" s="5" t="str">
        <f t="shared" si="7"/>
        <v xml:space="preserve"> </v>
      </c>
      <c r="Y19" s="5" t="str">
        <f t="shared" si="8"/>
        <v xml:space="preserve">   </v>
      </c>
      <c r="Z19" s="30" t="str">
        <f t="shared" si="9"/>
        <v/>
      </c>
      <c r="AA19" s="5" t="str">
        <f t="shared" si="10"/>
        <v/>
      </c>
      <c r="AB19" s="30" t="str">
        <f t="shared" si="11"/>
        <v/>
      </c>
      <c r="AC19" s="31" t="str">
        <f t="shared" si="0"/>
        <v/>
      </c>
      <c r="AD19" s="32" t="str">
        <f t="shared" si="12"/>
        <v/>
      </c>
      <c r="AE19" s="31" t="str">
        <f t="shared" si="1"/>
        <v/>
      </c>
      <c r="AF19" s="31" t="str">
        <f t="shared" si="2"/>
        <v/>
      </c>
      <c r="AG19" s="12"/>
      <c r="AH19" s="13"/>
      <c r="AI19" s="12"/>
      <c r="AJ19" s="13"/>
      <c r="AK19" s="12"/>
      <c r="AL19" s="13"/>
      <c r="AM19" s="14"/>
      <c r="AN19" s="13"/>
    </row>
    <row r="20" spans="1:40" ht="31.5" customHeight="1">
      <c r="A20" s="2">
        <v>16</v>
      </c>
      <c r="B20" s="26"/>
      <c r="C20" s="25"/>
      <c r="D20" s="3"/>
      <c r="E20" s="2"/>
      <c r="F20" s="4"/>
      <c r="G20" s="4"/>
      <c r="H20" s="2"/>
      <c r="I20" s="2"/>
      <c r="J20" s="3"/>
      <c r="K20" s="2"/>
      <c r="L20" s="15" t="str">
        <f>IF(V20="D",設定用!$E$4,
IF(V20=" ","",
IF(RIGHT(Y20,2)="EH",設定用!$E$1,
IF(RIGHT(Y20,2)="EI",設定用!$E$2,
IF(LEFT(Y20,2)="AF",設定用!$E$4,
IF(LEFT(Y20,2)="AG",設定用!$E$5,
IF(LEFT(Y20,2)="BF",設定用!$E$4,
IF(LEFT(Y20,2)="BG",設定用!$E$5,
IF(LEFT(Y20,2)="CF",設定用!$E$3,
IF(LEFT(Y20,2)="CG",設定用!$E$4,設定用!$E$6))))))))))</f>
        <v/>
      </c>
      <c r="M20" s="7" t="str">
        <f t="shared" si="3"/>
        <v/>
      </c>
      <c r="N20" s="27" t="str">
        <f t="shared" si="4"/>
        <v>-</v>
      </c>
      <c r="O20" s="3"/>
      <c r="P20" s="3"/>
      <c r="Q20" s="8" t="str">
        <f t="shared" si="13"/>
        <v/>
      </c>
      <c r="R20" s="3"/>
      <c r="S20" s="4"/>
      <c r="T20" s="2"/>
      <c r="U20" s="4"/>
      <c r="V20" s="2" t="str">
        <f t="shared" si="5"/>
        <v xml:space="preserve"> </v>
      </c>
      <c r="W20" s="2" t="str">
        <f t="shared" si="6"/>
        <v xml:space="preserve"> </v>
      </c>
      <c r="X20" s="5" t="str">
        <f t="shared" si="7"/>
        <v xml:space="preserve"> </v>
      </c>
      <c r="Y20" s="5" t="str">
        <f t="shared" si="8"/>
        <v xml:space="preserve">   </v>
      </c>
      <c r="Z20" s="30" t="str">
        <f t="shared" si="9"/>
        <v/>
      </c>
      <c r="AA20" s="5" t="str">
        <f t="shared" si="10"/>
        <v/>
      </c>
      <c r="AB20" s="30" t="str">
        <f t="shared" si="11"/>
        <v/>
      </c>
      <c r="AC20" s="31" t="str">
        <f t="shared" si="0"/>
        <v/>
      </c>
      <c r="AD20" s="32" t="str">
        <f t="shared" si="12"/>
        <v/>
      </c>
      <c r="AE20" s="31" t="str">
        <f t="shared" si="1"/>
        <v/>
      </c>
      <c r="AF20" s="31" t="str">
        <f t="shared" si="2"/>
        <v/>
      </c>
      <c r="AG20" s="12"/>
      <c r="AH20" s="13"/>
      <c r="AI20" s="12"/>
      <c r="AJ20" s="13"/>
      <c r="AK20" s="12"/>
      <c r="AL20" s="13"/>
      <c r="AM20" s="14"/>
      <c r="AN20" s="13"/>
    </row>
    <row r="21" spans="1:40" ht="31.5" customHeight="1">
      <c r="A21" s="2">
        <v>17</v>
      </c>
      <c r="B21" s="26"/>
      <c r="C21" s="25"/>
      <c r="D21" s="3"/>
      <c r="E21" s="2"/>
      <c r="F21" s="4"/>
      <c r="G21" s="4"/>
      <c r="H21" s="2"/>
      <c r="I21" s="2"/>
      <c r="J21" s="3"/>
      <c r="K21" s="2"/>
      <c r="L21" s="15" t="str">
        <f>IF(V21="D",設定用!$E$4,
IF(V21=" ","",
IF(RIGHT(Y21,2)="EH",設定用!$E$1,
IF(RIGHT(Y21,2)="EI",設定用!$E$2,
IF(LEFT(Y21,2)="AF",設定用!$E$4,
IF(LEFT(Y21,2)="AG",設定用!$E$5,
IF(LEFT(Y21,2)="BF",設定用!$E$4,
IF(LEFT(Y21,2)="BG",設定用!$E$5,
IF(LEFT(Y21,2)="CF",設定用!$E$3,
IF(LEFT(Y21,2)="CG",設定用!$E$4,設定用!$E$6))))))))))</f>
        <v/>
      </c>
      <c r="M21" s="7" t="str">
        <f t="shared" si="3"/>
        <v/>
      </c>
      <c r="N21" s="27" t="str">
        <f t="shared" si="4"/>
        <v>-</v>
      </c>
      <c r="O21" s="3"/>
      <c r="P21" s="3"/>
      <c r="Q21" s="8" t="str">
        <f t="shared" si="13"/>
        <v/>
      </c>
      <c r="R21" s="3"/>
      <c r="S21" s="4"/>
      <c r="T21" s="2"/>
      <c r="U21" s="4"/>
      <c r="V21" s="2" t="str">
        <f t="shared" si="5"/>
        <v xml:space="preserve"> </v>
      </c>
      <c r="W21" s="2" t="str">
        <f t="shared" si="6"/>
        <v xml:space="preserve"> </v>
      </c>
      <c r="X21" s="5" t="str">
        <f t="shared" si="7"/>
        <v xml:space="preserve"> </v>
      </c>
      <c r="Y21" s="5" t="str">
        <f t="shared" si="8"/>
        <v xml:space="preserve">   </v>
      </c>
      <c r="Z21" s="30" t="str">
        <f t="shared" si="9"/>
        <v/>
      </c>
      <c r="AA21" s="5" t="str">
        <f t="shared" si="10"/>
        <v/>
      </c>
      <c r="AB21" s="30" t="str">
        <f t="shared" si="11"/>
        <v/>
      </c>
      <c r="AC21" s="31" t="str">
        <f t="shared" si="0"/>
        <v/>
      </c>
      <c r="AD21" s="32" t="str">
        <f t="shared" si="12"/>
        <v/>
      </c>
      <c r="AE21" s="31" t="str">
        <f t="shared" si="1"/>
        <v/>
      </c>
      <c r="AF21" s="31" t="str">
        <f t="shared" si="2"/>
        <v/>
      </c>
      <c r="AG21" s="12"/>
      <c r="AH21" s="13"/>
      <c r="AI21" s="12"/>
      <c r="AJ21" s="13"/>
      <c r="AK21" s="12"/>
      <c r="AL21" s="13"/>
      <c r="AM21" s="14"/>
      <c r="AN21" s="13"/>
    </row>
    <row r="22" spans="1:40" ht="31.5" customHeight="1">
      <c r="A22" s="2">
        <v>18</v>
      </c>
      <c r="B22" s="26"/>
      <c r="C22" s="25"/>
      <c r="D22" s="3"/>
      <c r="E22" s="2"/>
      <c r="F22" s="4"/>
      <c r="G22" s="4"/>
      <c r="H22" s="2"/>
      <c r="I22" s="2"/>
      <c r="J22" s="3"/>
      <c r="K22" s="2"/>
      <c r="L22" s="15" t="str">
        <f>IF(V22="D",設定用!$E$4,
IF(V22=" ","",
IF(RIGHT(Y22,2)="EH",設定用!$E$1,
IF(RIGHT(Y22,2)="EI",設定用!$E$2,
IF(LEFT(Y22,2)="AF",設定用!$E$4,
IF(LEFT(Y22,2)="AG",設定用!$E$5,
IF(LEFT(Y22,2)="BF",設定用!$E$4,
IF(LEFT(Y22,2)="BG",設定用!$E$5,
IF(LEFT(Y22,2)="CF",設定用!$E$3,
IF(LEFT(Y22,2)="CG",設定用!$E$4,設定用!$E$6))))))))))</f>
        <v/>
      </c>
      <c r="M22" s="7" t="str">
        <f t="shared" si="3"/>
        <v/>
      </c>
      <c r="N22" s="27" t="str">
        <f t="shared" si="4"/>
        <v>-</v>
      </c>
      <c r="O22" s="3"/>
      <c r="P22" s="3"/>
      <c r="Q22" s="8" t="str">
        <f t="shared" si="13"/>
        <v/>
      </c>
      <c r="R22" s="3"/>
      <c r="S22" s="4"/>
      <c r="T22" s="2"/>
      <c r="U22" s="4"/>
      <c r="V22" s="2" t="str">
        <f t="shared" si="5"/>
        <v xml:space="preserve"> </v>
      </c>
      <c r="W22" s="2" t="str">
        <f t="shared" si="6"/>
        <v xml:space="preserve"> </v>
      </c>
      <c r="X22" s="5" t="str">
        <f t="shared" si="7"/>
        <v xml:space="preserve"> </v>
      </c>
      <c r="Y22" s="5" t="str">
        <f t="shared" si="8"/>
        <v xml:space="preserve">   </v>
      </c>
      <c r="Z22" s="30" t="str">
        <f t="shared" si="9"/>
        <v/>
      </c>
      <c r="AA22" s="5" t="str">
        <f t="shared" si="10"/>
        <v/>
      </c>
      <c r="AB22" s="30" t="str">
        <f t="shared" si="11"/>
        <v/>
      </c>
      <c r="AC22" s="31" t="str">
        <f t="shared" si="0"/>
        <v/>
      </c>
      <c r="AD22" s="32" t="str">
        <f t="shared" si="12"/>
        <v/>
      </c>
      <c r="AE22" s="31" t="str">
        <f t="shared" si="1"/>
        <v/>
      </c>
      <c r="AF22" s="31" t="str">
        <f t="shared" si="2"/>
        <v/>
      </c>
      <c r="AG22" s="12"/>
      <c r="AH22" s="13"/>
      <c r="AI22" s="12"/>
      <c r="AJ22" s="13"/>
      <c r="AK22" s="12"/>
      <c r="AL22" s="13"/>
      <c r="AM22" s="14"/>
      <c r="AN22" s="13"/>
    </row>
    <row r="23" spans="1:40" ht="31.5" customHeight="1">
      <c r="A23" s="2">
        <v>19</v>
      </c>
      <c r="B23" s="26"/>
      <c r="C23" s="25"/>
      <c r="D23" s="3"/>
      <c r="E23" s="2"/>
      <c r="F23" s="4"/>
      <c r="G23" s="4"/>
      <c r="H23" s="2"/>
      <c r="I23" s="2"/>
      <c r="J23" s="3"/>
      <c r="K23" s="2"/>
      <c r="L23" s="15" t="str">
        <f>IF(V23="D",設定用!$E$4,
IF(V23=" ","",
IF(RIGHT(Y23,2)="EH",設定用!$E$1,
IF(RIGHT(Y23,2)="EI",設定用!$E$2,
IF(LEFT(Y23,2)="AF",設定用!$E$4,
IF(LEFT(Y23,2)="AG",設定用!$E$5,
IF(LEFT(Y23,2)="BF",設定用!$E$4,
IF(LEFT(Y23,2)="BG",設定用!$E$5,
IF(LEFT(Y23,2)="CF",設定用!$E$3,
IF(LEFT(Y23,2)="CG",設定用!$E$4,設定用!$E$6))))))))))</f>
        <v/>
      </c>
      <c r="M23" s="7" t="str">
        <f t="shared" si="3"/>
        <v/>
      </c>
      <c r="N23" s="27" t="str">
        <f t="shared" si="4"/>
        <v>-</v>
      </c>
      <c r="O23" s="3"/>
      <c r="P23" s="3"/>
      <c r="Q23" s="8" t="str">
        <f t="shared" si="13"/>
        <v/>
      </c>
      <c r="R23" s="3"/>
      <c r="S23" s="4"/>
      <c r="T23" s="2"/>
      <c r="U23" s="4"/>
      <c r="V23" s="2" t="str">
        <f t="shared" si="5"/>
        <v xml:space="preserve"> </v>
      </c>
      <c r="W23" s="2" t="str">
        <f t="shared" si="6"/>
        <v xml:space="preserve"> </v>
      </c>
      <c r="X23" s="5" t="str">
        <f t="shared" si="7"/>
        <v xml:space="preserve"> </v>
      </c>
      <c r="Y23" s="5" t="str">
        <f t="shared" si="8"/>
        <v xml:space="preserve">   </v>
      </c>
      <c r="Z23" s="30" t="str">
        <f t="shared" si="9"/>
        <v/>
      </c>
      <c r="AA23" s="5" t="str">
        <f t="shared" si="10"/>
        <v/>
      </c>
      <c r="AB23" s="30" t="str">
        <f t="shared" si="11"/>
        <v/>
      </c>
      <c r="AC23" s="31" t="str">
        <f t="shared" si="0"/>
        <v/>
      </c>
      <c r="AD23" s="32" t="str">
        <f t="shared" si="12"/>
        <v/>
      </c>
      <c r="AE23" s="31" t="str">
        <f t="shared" si="1"/>
        <v/>
      </c>
      <c r="AF23" s="31" t="str">
        <f t="shared" si="2"/>
        <v/>
      </c>
      <c r="AG23" s="12"/>
      <c r="AH23" s="13"/>
      <c r="AI23" s="12"/>
      <c r="AJ23" s="13"/>
      <c r="AK23" s="12"/>
      <c r="AL23" s="13"/>
      <c r="AM23" s="14"/>
      <c r="AN23" s="13"/>
    </row>
    <row r="24" spans="1:40" ht="31.5" customHeight="1">
      <c r="A24" s="2">
        <v>20</v>
      </c>
      <c r="B24" s="26"/>
      <c r="C24" s="25"/>
      <c r="D24" s="3"/>
      <c r="E24" s="2"/>
      <c r="F24" s="4"/>
      <c r="G24" s="4"/>
      <c r="H24" s="2"/>
      <c r="I24" s="2"/>
      <c r="J24" s="3"/>
      <c r="K24" s="2"/>
      <c r="L24" s="15" t="str">
        <f>IF(V24="D",設定用!$E$4,
IF(V24=" ","",
IF(RIGHT(Y24,2)="EH",設定用!$E$1,
IF(RIGHT(Y24,2)="EI",設定用!$E$2,
IF(LEFT(Y24,2)="AF",設定用!$E$4,
IF(LEFT(Y24,2)="AG",設定用!$E$5,
IF(LEFT(Y24,2)="BF",設定用!$E$4,
IF(LEFT(Y24,2)="BG",設定用!$E$5,
IF(LEFT(Y24,2)="CF",設定用!$E$3,
IF(LEFT(Y24,2)="CG",設定用!$E$4,設定用!$E$6))))))))))</f>
        <v/>
      </c>
      <c r="M24" s="7" t="str">
        <f t="shared" si="3"/>
        <v/>
      </c>
      <c r="N24" s="27" t="str">
        <f t="shared" si="4"/>
        <v>-</v>
      </c>
      <c r="O24" s="3"/>
      <c r="P24" s="3"/>
      <c r="Q24" s="8" t="str">
        <f t="shared" si="13"/>
        <v/>
      </c>
      <c r="R24" s="3"/>
      <c r="S24" s="4"/>
      <c r="T24" s="2"/>
      <c r="U24" s="4"/>
      <c r="V24" s="2" t="str">
        <f t="shared" si="5"/>
        <v xml:space="preserve"> </v>
      </c>
      <c r="W24" s="2" t="str">
        <f t="shared" si="6"/>
        <v xml:space="preserve"> </v>
      </c>
      <c r="X24" s="5" t="str">
        <f t="shared" si="7"/>
        <v xml:space="preserve"> </v>
      </c>
      <c r="Y24" s="5" t="str">
        <f t="shared" si="8"/>
        <v xml:space="preserve">   </v>
      </c>
      <c r="Z24" s="30" t="str">
        <f t="shared" si="9"/>
        <v/>
      </c>
      <c r="AA24" s="5" t="str">
        <f t="shared" si="10"/>
        <v/>
      </c>
      <c r="AB24" s="30" t="str">
        <f t="shared" si="11"/>
        <v/>
      </c>
      <c r="AC24" s="31" t="str">
        <f t="shared" si="0"/>
        <v/>
      </c>
      <c r="AD24" s="32" t="str">
        <f t="shared" si="12"/>
        <v/>
      </c>
      <c r="AE24" s="31" t="str">
        <f t="shared" si="1"/>
        <v/>
      </c>
      <c r="AF24" s="31" t="str">
        <f t="shared" si="2"/>
        <v/>
      </c>
      <c r="AG24" s="12"/>
      <c r="AH24" s="13"/>
      <c r="AI24" s="12"/>
      <c r="AJ24" s="13"/>
      <c r="AK24" s="12"/>
      <c r="AL24" s="13"/>
      <c r="AM24" s="14"/>
      <c r="AN24" s="13"/>
    </row>
    <row r="25" spans="1:40" ht="31.5" customHeight="1">
      <c r="A25" s="2">
        <v>21</v>
      </c>
      <c r="B25" s="26"/>
      <c r="C25" s="25"/>
      <c r="D25" s="3"/>
      <c r="E25" s="2"/>
      <c r="F25" s="4"/>
      <c r="G25" s="4"/>
      <c r="H25" s="2"/>
      <c r="I25" s="2"/>
      <c r="J25" s="3"/>
      <c r="K25" s="2"/>
      <c r="L25" s="15" t="str">
        <f>IF(V25="D",設定用!$E$4,
IF(V25=" ","",
IF(RIGHT(Y25,2)="EH",設定用!$E$1,
IF(RIGHT(Y25,2)="EI",設定用!$E$2,
IF(LEFT(Y25,2)="AF",設定用!$E$4,
IF(LEFT(Y25,2)="AG",設定用!$E$5,
IF(LEFT(Y25,2)="BF",設定用!$E$4,
IF(LEFT(Y25,2)="BG",設定用!$E$5,
IF(LEFT(Y25,2)="CF",設定用!$E$3,
IF(LEFT(Y25,2)="CG",設定用!$E$4,設定用!$E$6))))))))))</f>
        <v/>
      </c>
      <c r="M25" s="7" t="str">
        <f t="shared" si="3"/>
        <v/>
      </c>
      <c r="N25" s="27" t="str">
        <f t="shared" si="4"/>
        <v>-</v>
      </c>
      <c r="O25" s="3"/>
      <c r="P25" s="3"/>
      <c r="Q25" s="8" t="str">
        <f t="shared" si="13"/>
        <v/>
      </c>
      <c r="R25" s="3"/>
      <c r="S25" s="4"/>
      <c r="T25" s="2"/>
      <c r="U25" s="4"/>
      <c r="V25" s="2" t="str">
        <f t="shared" si="5"/>
        <v xml:space="preserve"> </v>
      </c>
      <c r="W25" s="2" t="str">
        <f t="shared" si="6"/>
        <v xml:space="preserve"> </v>
      </c>
      <c r="X25" s="5" t="str">
        <f t="shared" si="7"/>
        <v xml:space="preserve"> </v>
      </c>
      <c r="Y25" s="5" t="str">
        <f t="shared" si="8"/>
        <v xml:space="preserve">   </v>
      </c>
      <c r="Z25" s="30" t="str">
        <f t="shared" si="9"/>
        <v/>
      </c>
      <c r="AA25" s="5" t="str">
        <f t="shared" si="10"/>
        <v/>
      </c>
      <c r="AB25" s="30" t="str">
        <f t="shared" si="11"/>
        <v/>
      </c>
      <c r="AC25" s="31" t="str">
        <f t="shared" si="0"/>
        <v/>
      </c>
      <c r="AD25" s="32" t="str">
        <f t="shared" si="12"/>
        <v/>
      </c>
      <c r="AE25" s="31" t="str">
        <f t="shared" si="1"/>
        <v/>
      </c>
      <c r="AF25" s="31" t="str">
        <f t="shared" si="2"/>
        <v/>
      </c>
      <c r="AG25" s="12"/>
      <c r="AH25" s="13"/>
      <c r="AI25" s="12"/>
      <c r="AJ25" s="13"/>
      <c r="AK25" s="12"/>
      <c r="AL25" s="13"/>
      <c r="AM25" s="14"/>
      <c r="AN25" s="13"/>
    </row>
    <row r="26" spans="1:40" ht="31.5" customHeight="1">
      <c r="A26" s="2">
        <v>22</v>
      </c>
      <c r="B26" s="26"/>
      <c r="C26" s="25"/>
      <c r="D26" s="3"/>
      <c r="E26" s="2"/>
      <c r="F26" s="4"/>
      <c r="G26" s="4"/>
      <c r="H26" s="2"/>
      <c r="I26" s="2"/>
      <c r="J26" s="3"/>
      <c r="K26" s="2"/>
      <c r="L26" s="15" t="str">
        <f>IF(V26="D",設定用!$E$4,
IF(V26=" ","",
IF(RIGHT(Y26,2)="EH",設定用!$E$1,
IF(RIGHT(Y26,2)="EI",設定用!$E$2,
IF(LEFT(Y26,2)="AF",設定用!$E$4,
IF(LEFT(Y26,2)="AG",設定用!$E$5,
IF(LEFT(Y26,2)="BF",設定用!$E$4,
IF(LEFT(Y26,2)="BG",設定用!$E$5,
IF(LEFT(Y26,2)="CF",設定用!$E$3,
IF(LEFT(Y26,2)="CG",設定用!$E$4,設定用!$E$6))))))))))</f>
        <v/>
      </c>
      <c r="M26" s="7" t="str">
        <f t="shared" si="3"/>
        <v/>
      </c>
      <c r="N26" s="27" t="str">
        <f t="shared" si="4"/>
        <v>-</v>
      </c>
      <c r="O26" s="3"/>
      <c r="P26" s="3"/>
      <c r="Q26" s="8" t="str">
        <f t="shared" si="13"/>
        <v/>
      </c>
      <c r="R26" s="3"/>
      <c r="S26" s="4"/>
      <c r="T26" s="2"/>
      <c r="U26" s="4"/>
      <c r="V26" s="2" t="str">
        <f t="shared" si="5"/>
        <v xml:space="preserve"> </v>
      </c>
      <c r="W26" s="2" t="str">
        <f t="shared" si="6"/>
        <v xml:space="preserve"> </v>
      </c>
      <c r="X26" s="5" t="str">
        <f t="shared" si="7"/>
        <v xml:space="preserve"> </v>
      </c>
      <c r="Y26" s="5" t="str">
        <f t="shared" si="8"/>
        <v xml:space="preserve">   </v>
      </c>
      <c r="Z26" s="30" t="str">
        <f t="shared" si="9"/>
        <v/>
      </c>
      <c r="AA26" s="5" t="str">
        <f t="shared" si="10"/>
        <v/>
      </c>
      <c r="AB26" s="30" t="str">
        <f t="shared" si="11"/>
        <v/>
      </c>
      <c r="AC26" s="31" t="str">
        <f t="shared" si="0"/>
        <v/>
      </c>
      <c r="AD26" s="32" t="str">
        <f t="shared" si="12"/>
        <v/>
      </c>
      <c r="AE26" s="31" t="str">
        <f t="shared" si="1"/>
        <v/>
      </c>
      <c r="AF26" s="31" t="str">
        <f t="shared" si="2"/>
        <v/>
      </c>
      <c r="AG26" s="12"/>
      <c r="AH26" s="13"/>
      <c r="AI26" s="12"/>
      <c r="AJ26" s="13"/>
      <c r="AK26" s="12"/>
      <c r="AL26" s="13"/>
      <c r="AM26" s="14"/>
      <c r="AN26" s="13"/>
    </row>
    <row r="27" spans="1:40" ht="31.5" customHeight="1">
      <c r="A27" s="2">
        <v>23</v>
      </c>
      <c r="B27" s="26"/>
      <c r="C27" s="25"/>
      <c r="D27" s="3"/>
      <c r="E27" s="2"/>
      <c r="F27" s="4"/>
      <c r="G27" s="4"/>
      <c r="H27" s="2"/>
      <c r="I27" s="2"/>
      <c r="J27" s="3"/>
      <c r="K27" s="2"/>
      <c r="L27" s="15" t="str">
        <f>IF(V27="D",設定用!$E$4,
IF(V27=" ","",
IF(RIGHT(Y27,2)="EH",設定用!$E$1,
IF(RIGHT(Y27,2)="EI",設定用!$E$2,
IF(LEFT(Y27,2)="AF",設定用!$E$4,
IF(LEFT(Y27,2)="AG",設定用!$E$5,
IF(LEFT(Y27,2)="BF",設定用!$E$4,
IF(LEFT(Y27,2)="BG",設定用!$E$5,
IF(LEFT(Y27,2)="CF",設定用!$E$3,
IF(LEFT(Y27,2)="CG",設定用!$E$4,設定用!$E$6))))))))))</f>
        <v/>
      </c>
      <c r="M27" s="7" t="str">
        <f t="shared" si="3"/>
        <v/>
      </c>
      <c r="N27" s="27" t="str">
        <f t="shared" si="4"/>
        <v>-</v>
      </c>
      <c r="O27" s="3"/>
      <c r="P27" s="3"/>
      <c r="Q27" s="8" t="str">
        <f t="shared" si="13"/>
        <v/>
      </c>
      <c r="R27" s="3"/>
      <c r="S27" s="4"/>
      <c r="T27" s="2"/>
      <c r="U27" s="4"/>
      <c r="V27" s="2" t="str">
        <f t="shared" si="5"/>
        <v xml:space="preserve"> </v>
      </c>
      <c r="W27" s="2" t="str">
        <f t="shared" si="6"/>
        <v xml:space="preserve"> </v>
      </c>
      <c r="X27" s="5" t="str">
        <f t="shared" si="7"/>
        <v xml:space="preserve"> </v>
      </c>
      <c r="Y27" s="5" t="str">
        <f t="shared" si="8"/>
        <v xml:space="preserve">   </v>
      </c>
      <c r="Z27" s="30" t="str">
        <f t="shared" si="9"/>
        <v/>
      </c>
      <c r="AA27" s="5" t="str">
        <f t="shared" si="10"/>
        <v/>
      </c>
      <c r="AB27" s="30" t="str">
        <f t="shared" si="11"/>
        <v/>
      </c>
      <c r="AC27" s="31" t="str">
        <f t="shared" si="0"/>
        <v/>
      </c>
      <c r="AD27" s="32" t="str">
        <f t="shared" si="12"/>
        <v/>
      </c>
      <c r="AE27" s="31" t="str">
        <f t="shared" si="1"/>
        <v/>
      </c>
      <c r="AF27" s="31" t="str">
        <f t="shared" si="2"/>
        <v/>
      </c>
      <c r="AG27" s="12"/>
      <c r="AH27" s="13"/>
      <c r="AI27" s="12"/>
      <c r="AJ27" s="13"/>
      <c r="AK27" s="12"/>
      <c r="AL27" s="13"/>
      <c r="AM27" s="14"/>
      <c r="AN27" s="13"/>
    </row>
    <row r="28" spans="1:40" ht="31.5" customHeight="1">
      <c r="A28" s="2">
        <v>24</v>
      </c>
      <c r="B28" s="26"/>
      <c r="C28" s="25"/>
      <c r="D28" s="3"/>
      <c r="E28" s="2"/>
      <c r="F28" s="4"/>
      <c r="G28" s="4"/>
      <c r="H28" s="2"/>
      <c r="I28" s="2"/>
      <c r="J28" s="3"/>
      <c r="K28" s="2"/>
      <c r="L28" s="15" t="str">
        <f>IF(V28="D",設定用!$E$4,
IF(V28=" ","",
IF(RIGHT(Y28,2)="EH",設定用!$E$1,
IF(RIGHT(Y28,2)="EI",設定用!$E$2,
IF(LEFT(Y28,2)="AF",設定用!$E$4,
IF(LEFT(Y28,2)="AG",設定用!$E$5,
IF(LEFT(Y28,2)="BF",設定用!$E$4,
IF(LEFT(Y28,2)="BG",設定用!$E$5,
IF(LEFT(Y28,2)="CF",設定用!$E$3,
IF(LEFT(Y28,2)="CG",設定用!$E$4,設定用!$E$6))))))))))</f>
        <v/>
      </c>
      <c r="M28" s="7" t="str">
        <f t="shared" si="3"/>
        <v/>
      </c>
      <c r="N28" s="27" t="str">
        <f t="shared" si="4"/>
        <v>-</v>
      </c>
      <c r="O28" s="3"/>
      <c r="P28" s="3"/>
      <c r="Q28" s="8" t="str">
        <f t="shared" si="13"/>
        <v/>
      </c>
      <c r="R28" s="3"/>
      <c r="S28" s="4"/>
      <c r="T28" s="2"/>
      <c r="U28" s="4"/>
      <c r="V28" s="2" t="str">
        <f t="shared" si="5"/>
        <v xml:space="preserve"> </v>
      </c>
      <c r="W28" s="2" t="str">
        <f t="shared" si="6"/>
        <v xml:space="preserve"> </v>
      </c>
      <c r="X28" s="5" t="str">
        <f t="shared" si="7"/>
        <v xml:space="preserve"> </v>
      </c>
      <c r="Y28" s="5" t="str">
        <f t="shared" si="8"/>
        <v xml:space="preserve">   </v>
      </c>
      <c r="Z28" s="30" t="str">
        <f t="shared" si="9"/>
        <v/>
      </c>
      <c r="AA28" s="5" t="str">
        <f t="shared" si="10"/>
        <v/>
      </c>
      <c r="AB28" s="30" t="str">
        <f t="shared" si="11"/>
        <v/>
      </c>
      <c r="AC28" s="31" t="str">
        <f t="shared" si="0"/>
        <v/>
      </c>
      <c r="AD28" s="32" t="str">
        <f t="shared" si="12"/>
        <v/>
      </c>
      <c r="AE28" s="31" t="str">
        <f t="shared" si="1"/>
        <v/>
      </c>
      <c r="AF28" s="31" t="str">
        <f t="shared" si="2"/>
        <v/>
      </c>
      <c r="AG28" s="12"/>
      <c r="AH28" s="13"/>
      <c r="AI28" s="12"/>
      <c r="AJ28" s="13"/>
      <c r="AK28" s="12"/>
      <c r="AL28" s="13"/>
      <c r="AM28" s="14"/>
      <c r="AN28" s="13"/>
    </row>
    <row r="29" spans="1:40" ht="31.5" customHeight="1">
      <c r="A29" s="2">
        <v>25</v>
      </c>
      <c r="B29" s="26"/>
      <c r="C29" s="25"/>
      <c r="D29" s="3"/>
      <c r="E29" s="2"/>
      <c r="F29" s="4"/>
      <c r="G29" s="4"/>
      <c r="H29" s="2"/>
      <c r="I29" s="2"/>
      <c r="J29" s="3"/>
      <c r="K29" s="2"/>
      <c r="L29" s="15" t="str">
        <f>IF(V29="D",設定用!$E$4,
IF(V29=" ","",
IF(RIGHT(Y29,2)="EH",設定用!$E$1,
IF(RIGHT(Y29,2)="EI",設定用!$E$2,
IF(LEFT(Y29,2)="AF",設定用!$E$4,
IF(LEFT(Y29,2)="AG",設定用!$E$5,
IF(LEFT(Y29,2)="BF",設定用!$E$4,
IF(LEFT(Y29,2)="BG",設定用!$E$5,
IF(LEFT(Y29,2)="CF",設定用!$E$3,
IF(LEFT(Y29,2)="CG",設定用!$E$4,設定用!$E$6))))))))))</f>
        <v/>
      </c>
      <c r="M29" s="7" t="str">
        <f t="shared" si="3"/>
        <v/>
      </c>
      <c r="N29" s="27" t="str">
        <f t="shared" si="4"/>
        <v>-</v>
      </c>
      <c r="O29" s="3"/>
      <c r="P29" s="3"/>
      <c r="Q29" s="8" t="str">
        <f t="shared" si="13"/>
        <v/>
      </c>
      <c r="R29" s="3"/>
      <c r="S29" s="4"/>
      <c r="T29" s="2"/>
      <c r="U29" s="4"/>
      <c r="V29" s="2" t="str">
        <f t="shared" si="5"/>
        <v xml:space="preserve"> </v>
      </c>
      <c r="W29" s="2" t="str">
        <f t="shared" si="6"/>
        <v xml:space="preserve"> </v>
      </c>
      <c r="X29" s="5" t="str">
        <f t="shared" si="7"/>
        <v xml:space="preserve"> </v>
      </c>
      <c r="Y29" s="5" t="str">
        <f t="shared" si="8"/>
        <v xml:space="preserve">   </v>
      </c>
      <c r="Z29" s="30" t="str">
        <f t="shared" si="9"/>
        <v/>
      </c>
      <c r="AA29" s="5" t="str">
        <f t="shared" si="10"/>
        <v/>
      </c>
      <c r="AB29" s="30" t="str">
        <f t="shared" si="11"/>
        <v/>
      </c>
      <c r="AC29" s="31" t="str">
        <f t="shared" si="0"/>
        <v/>
      </c>
      <c r="AD29" s="32" t="str">
        <f t="shared" si="12"/>
        <v/>
      </c>
      <c r="AE29" s="31" t="str">
        <f t="shared" si="1"/>
        <v/>
      </c>
      <c r="AF29" s="31" t="str">
        <f t="shared" si="2"/>
        <v/>
      </c>
      <c r="AG29" s="12"/>
      <c r="AH29" s="13"/>
      <c r="AI29" s="12"/>
      <c r="AJ29" s="13"/>
      <c r="AK29" s="12"/>
      <c r="AL29" s="13"/>
      <c r="AM29" s="14"/>
      <c r="AN29" s="13"/>
    </row>
    <row r="30" spans="1:40" ht="31.5" customHeight="1">
      <c r="A30" s="2">
        <v>26</v>
      </c>
      <c r="B30" s="26"/>
      <c r="C30" s="25"/>
      <c r="D30" s="3"/>
      <c r="E30" s="2"/>
      <c r="F30" s="4"/>
      <c r="G30" s="4"/>
      <c r="H30" s="2"/>
      <c r="I30" s="2"/>
      <c r="J30" s="3"/>
      <c r="K30" s="2"/>
      <c r="L30" s="15" t="str">
        <f>IF(V30="D",設定用!$E$4,
IF(V30=" ","",
IF(RIGHT(Y30,2)="EH",設定用!$E$1,
IF(RIGHT(Y30,2)="EI",設定用!$E$2,
IF(LEFT(Y30,2)="AF",設定用!$E$4,
IF(LEFT(Y30,2)="AG",設定用!$E$5,
IF(LEFT(Y30,2)="BF",設定用!$E$4,
IF(LEFT(Y30,2)="BG",設定用!$E$5,
IF(LEFT(Y30,2)="CF",設定用!$E$3,
IF(LEFT(Y30,2)="CG",設定用!$E$4,設定用!$E$6))))))))))</f>
        <v/>
      </c>
      <c r="M30" s="7" t="str">
        <f t="shared" si="3"/>
        <v/>
      </c>
      <c r="N30" s="27" t="str">
        <f t="shared" si="4"/>
        <v>-</v>
      </c>
      <c r="O30" s="3"/>
      <c r="P30" s="3"/>
      <c r="Q30" s="8" t="str">
        <f t="shared" si="13"/>
        <v/>
      </c>
      <c r="R30" s="3"/>
      <c r="S30" s="4"/>
      <c r="T30" s="2"/>
      <c r="U30" s="4"/>
      <c r="V30" s="2" t="str">
        <f t="shared" si="5"/>
        <v xml:space="preserve"> </v>
      </c>
      <c r="W30" s="2" t="str">
        <f t="shared" si="6"/>
        <v xml:space="preserve"> </v>
      </c>
      <c r="X30" s="5" t="str">
        <f t="shared" si="7"/>
        <v xml:space="preserve"> </v>
      </c>
      <c r="Y30" s="5" t="str">
        <f t="shared" si="8"/>
        <v xml:space="preserve">   </v>
      </c>
      <c r="Z30" s="30" t="str">
        <f t="shared" si="9"/>
        <v/>
      </c>
      <c r="AA30" s="5" t="str">
        <f t="shared" si="10"/>
        <v/>
      </c>
      <c r="AB30" s="30" t="str">
        <f t="shared" si="11"/>
        <v/>
      </c>
      <c r="AC30" s="31" t="str">
        <f t="shared" si="0"/>
        <v/>
      </c>
      <c r="AD30" s="32" t="str">
        <f t="shared" si="12"/>
        <v/>
      </c>
      <c r="AE30" s="31" t="str">
        <f t="shared" si="1"/>
        <v/>
      </c>
      <c r="AF30" s="31" t="str">
        <f t="shared" si="2"/>
        <v/>
      </c>
      <c r="AG30" s="12"/>
      <c r="AH30" s="13"/>
      <c r="AI30" s="12"/>
      <c r="AJ30" s="13"/>
      <c r="AK30" s="12"/>
      <c r="AL30" s="13"/>
      <c r="AM30" s="14"/>
      <c r="AN30" s="13"/>
    </row>
    <row r="31" spans="1:40" ht="31.5" customHeight="1">
      <c r="A31" s="2">
        <v>27</v>
      </c>
      <c r="B31" s="26"/>
      <c r="C31" s="25"/>
      <c r="D31" s="3"/>
      <c r="E31" s="2"/>
      <c r="F31" s="4"/>
      <c r="G31" s="4"/>
      <c r="H31" s="2"/>
      <c r="I31" s="2"/>
      <c r="J31" s="3"/>
      <c r="K31" s="2"/>
      <c r="L31" s="15" t="str">
        <f>IF(V31="D",設定用!$E$4,
IF(V31=" ","",
IF(RIGHT(Y31,2)="EH",設定用!$E$1,
IF(RIGHT(Y31,2)="EI",設定用!$E$2,
IF(LEFT(Y31,2)="AF",設定用!$E$4,
IF(LEFT(Y31,2)="AG",設定用!$E$5,
IF(LEFT(Y31,2)="BF",設定用!$E$4,
IF(LEFT(Y31,2)="BG",設定用!$E$5,
IF(LEFT(Y31,2)="CF",設定用!$E$3,
IF(LEFT(Y31,2)="CG",設定用!$E$4,設定用!$E$6))))))))))</f>
        <v/>
      </c>
      <c r="M31" s="7" t="str">
        <f t="shared" si="3"/>
        <v/>
      </c>
      <c r="N31" s="27" t="str">
        <f t="shared" si="4"/>
        <v>-</v>
      </c>
      <c r="O31" s="3"/>
      <c r="P31" s="3"/>
      <c r="Q31" s="8" t="str">
        <f t="shared" si="13"/>
        <v/>
      </c>
      <c r="R31" s="3"/>
      <c r="S31" s="4"/>
      <c r="T31" s="2"/>
      <c r="U31" s="4"/>
      <c r="V31" s="2" t="str">
        <f t="shared" si="5"/>
        <v xml:space="preserve"> </v>
      </c>
      <c r="W31" s="2" t="str">
        <f t="shared" si="6"/>
        <v xml:space="preserve"> </v>
      </c>
      <c r="X31" s="5" t="str">
        <f t="shared" si="7"/>
        <v xml:space="preserve"> </v>
      </c>
      <c r="Y31" s="5" t="str">
        <f t="shared" si="8"/>
        <v xml:space="preserve">   </v>
      </c>
      <c r="Z31" s="30" t="str">
        <f t="shared" si="9"/>
        <v/>
      </c>
      <c r="AA31" s="5" t="str">
        <f t="shared" si="10"/>
        <v/>
      </c>
      <c r="AB31" s="30" t="str">
        <f t="shared" si="11"/>
        <v/>
      </c>
      <c r="AC31" s="31" t="str">
        <f t="shared" si="0"/>
        <v/>
      </c>
      <c r="AD31" s="32" t="str">
        <f t="shared" si="12"/>
        <v/>
      </c>
      <c r="AE31" s="31" t="str">
        <f t="shared" si="1"/>
        <v/>
      </c>
      <c r="AF31" s="31" t="str">
        <f t="shared" si="2"/>
        <v/>
      </c>
      <c r="AG31" s="12"/>
      <c r="AH31" s="13"/>
      <c r="AI31" s="12"/>
      <c r="AJ31" s="13"/>
      <c r="AK31" s="12"/>
      <c r="AL31" s="13"/>
      <c r="AM31" s="14"/>
      <c r="AN31" s="13"/>
    </row>
    <row r="32" spans="1:40" ht="31.5" customHeight="1">
      <c r="A32" s="2">
        <v>28</v>
      </c>
      <c r="B32" s="26"/>
      <c r="C32" s="25"/>
      <c r="D32" s="3"/>
      <c r="E32" s="2"/>
      <c r="F32" s="4"/>
      <c r="G32" s="4"/>
      <c r="H32" s="2"/>
      <c r="I32" s="2"/>
      <c r="J32" s="3"/>
      <c r="K32" s="2"/>
      <c r="L32" s="15" t="str">
        <f>IF(V32="D",設定用!$E$4,
IF(V32=" ","",
IF(RIGHT(Y32,2)="EH",設定用!$E$1,
IF(RIGHT(Y32,2)="EI",設定用!$E$2,
IF(LEFT(Y32,2)="AF",設定用!$E$4,
IF(LEFT(Y32,2)="AG",設定用!$E$5,
IF(LEFT(Y32,2)="BF",設定用!$E$4,
IF(LEFT(Y32,2)="BG",設定用!$E$5,
IF(LEFT(Y32,2)="CF",設定用!$E$3,
IF(LEFT(Y32,2)="CG",設定用!$E$4,設定用!$E$6))))))))))</f>
        <v/>
      </c>
      <c r="M32" s="7" t="str">
        <f t="shared" si="3"/>
        <v/>
      </c>
      <c r="N32" s="27" t="str">
        <f t="shared" si="4"/>
        <v>-</v>
      </c>
      <c r="O32" s="3"/>
      <c r="P32" s="3"/>
      <c r="Q32" s="8" t="str">
        <f t="shared" si="13"/>
        <v/>
      </c>
      <c r="R32" s="3"/>
      <c r="S32" s="4"/>
      <c r="T32" s="2"/>
      <c r="U32" s="4"/>
      <c r="V32" s="2" t="str">
        <f t="shared" si="5"/>
        <v xml:space="preserve"> </v>
      </c>
      <c r="W32" s="2" t="str">
        <f t="shared" si="6"/>
        <v xml:space="preserve"> </v>
      </c>
      <c r="X32" s="5" t="str">
        <f t="shared" si="7"/>
        <v xml:space="preserve"> </v>
      </c>
      <c r="Y32" s="5" t="str">
        <f t="shared" si="8"/>
        <v xml:space="preserve">   </v>
      </c>
      <c r="Z32" s="30" t="str">
        <f t="shared" si="9"/>
        <v/>
      </c>
      <c r="AA32" s="5" t="str">
        <f t="shared" si="10"/>
        <v/>
      </c>
      <c r="AB32" s="30" t="str">
        <f t="shared" si="11"/>
        <v/>
      </c>
      <c r="AC32" s="31" t="str">
        <f t="shared" si="0"/>
        <v/>
      </c>
      <c r="AD32" s="32" t="str">
        <f t="shared" si="12"/>
        <v/>
      </c>
      <c r="AE32" s="31" t="str">
        <f t="shared" si="1"/>
        <v/>
      </c>
      <c r="AF32" s="31" t="str">
        <f t="shared" si="2"/>
        <v/>
      </c>
      <c r="AG32" s="12"/>
      <c r="AH32" s="13"/>
      <c r="AI32" s="12"/>
      <c r="AJ32" s="13"/>
      <c r="AK32" s="12"/>
      <c r="AL32" s="13"/>
      <c r="AM32" s="14"/>
      <c r="AN32" s="13"/>
    </row>
    <row r="33" spans="1:40" ht="31.5" customHeight="1">
      <c r="A33" s="2">
        <v>29</v>
      </c>
      <c r="B33" s="26"/>
      <c r="C33" s="25"/>
      <c r="D33" s="3"/>
      <c r="E33" s="2"/>
      <c r="F33" s="4"/>
      <c r="G33" s="4"/>
      <c r="H33" s="2"/>
      <c r="I33" s="2"/>
      <c r="J33" s="3"/>
      <c r="K33" s="2"/>
      <c r="L33" s="15" t="str">
        <f>IF(V33="D",設定用!$E$4,
IF(V33=" ","",
IF(RIGHT(Y33,2)="EH",設定用!$E$1,
IF(RIGHT(Y33,2)="EI",設定用!$E$2,
IF(LEFT(Y33,2)="AF",設定用!$E$4,
IF(LEFT(Y33,2)="AG",設定用!$E$5,
IF(LEFT(Y33,2)="BF",設定用!$E$4,
IF(LEFT(Y33,2)="BG",設定用!$E$5,
IF(LEFT(Y33,2)="CF",設定用!$E$3,
IF(LEFT(Y33,2)="CG",設定用!$E$4,設定用!$E$6))))))))))</f>
        <v/>
      </c>
      <c r="M33" s="7" t="str">
        <f t="shared" si="3"/>
        <v/>
      </c>
      <c r="N33" s="27" t="str">
        <f t="shared" si="4"/>
        <v>-</v>
      </c>
      <c r="O33" s="3"/>
      <c r="P33" s="3"/>
      <c r="Q33" s="8" t="str">
        <f t="shared" si="13"/>
        <v/>
      </c>
      <c r="R33" s="3"/>
      <c r="S33" s="4"/>
      <c r="T33" s="2"/>
      <c r="U33" s="4"/>
      <c r="V33" s="2" t="str">
        <f t="shared" si="5"/>
        <v xml:space="preserve"> </v>
      </c>
      <c r="W33" s="2" t="str">
        <f t="shared" si="6"/>
        <v xml:space="preserve"> </v>
      </c>
      <c r="X33" s="5" t="str">
        <f t="shared" si="7"/>
        <v xml:space="preserve"> </v>
      </c>
      <c r="Y33" s="5" t="str">
        <f t="shared" si="8"/>
        <v xml:space="preserve">   </v>
      </c>
      <c r="Z33" s="30" t="str">
        <f t="shared" si="9"/>
        <v/>
      </c>
      <c r="AA33" s="5" t="str">
        <f t="shared" si="10"/>
        <v/>
      </c>
      <c r="AB33" s="30" t="str">
        <f t="shared" si="11"/>
        <v/>
      </c>
      <c r="AC33" s="31" t="str">
        <f t="shared" si="0"/>
        <v/>
      </c>
      <c r="AD33" s="32" t="str">
        <f t="shared" si="12"/>
        <v/>
      </c>
      <c r="AE33" s="31" t="str">
        <f t="shared" si="1"/>
        <v/>
      </c>
      <c r="AF33" s="31" t="str">
        <f t="shared" si="2"/>
        <v/>
      </c>
      <c r="AG33" s="12"/>
      <c r="AH33" s="13"/>
      <c r="AI33" s="12"/>
      <c r="AJ33" s="13"/>
      <c r="AK33" s="12"/>
      <c r="AL33" s="13"/>
      <c r="AM33" s="14"/>
      <c r="AN33" s="13"/>
    </row>
    <row r="34" spans="1:40" ht="31.5" customHeight="1">
      <c r="A34" s="2">
        <v>30</v>
      </c>
      <c r="B34" s="26"/>
      <c r="C34" s="25"/>
      <c r="D34" s="3"/>
      <c r="E34" s="2"/>
      <c r="F34" s="4"/>
      <c r="G34" s="4"/>
      <c r="H34" s="2"/>
      <c r="I34" s="2"/>
      <c r="J34" s="3"/>
      <c r="K34" s="2"/>
      <c r="L34" s="15" t="str">
        <f>IF(V34="D",設定用!$E$4,
IF(V34=" ","",
IF(RIGHT(Y34,2)="EH",設定用!$E$1,
IF(RIGHT(Y34,2)="EI",設定用!$E$2,
IF(LEFT(Y34,2)="AF",設定用!$E$4,
IF(LEFT(Y34,2)="AG",設定用!$E$5,
IF(LEFT(Y34,2)="BF",設定用!$E$4,
IF(LEFT(Y34,2)="BG",設定用!$E$5,
IF(LEFT(Y34,2)="CF",設定用!$E$3,
IF(LEFT(Y34,2)="CG",設定用!$E$4,設定用!$E$6))))))))))</f>
        <v/>
      </c>
      <c r="M34" s="7" t="str">
        <f t="shared" si="3"/>
        <v/>
      </c>
      <c r="N34" s="27" t="str">
        <f t="shared" si="4"/>
        <v>-</v>
      </c>
      <c r="O34" s="3"/>
      <c r="P34" s="3"/>
      <c r="Q34" s="8" t="str">
        <f t="shared" si="13"/>
        <v/>
      </c>
      <c r="R34" s="3"/>
      <c r="S34" s="4"/>
      <c r="T34" s="2"/>
      <c r="U34" s="4"/>
      <c r="V34" s="2" t="str">
        <f t="shared" si="5"/>
        <v xml:space="preserve"> </v>
      </c>
      <c r="W34" s="2" t="str">
        <f t="shared" si="6"/>
        <v xml:space="preserve"> </v>
      </c>
      <c r="X34" s="5" t="str">
        <f t="shared" si="7"/>
        <v xml:space="preserve"> </v>
      </c>
      <c r="Y34" s="5" t="str">
        <f t="shared" si="8"/>
        <v xml:space="preserve">   </v>
      </c>
      <c r="Z34" s="30" t="str">
        <f t="shared" si="9"/>
        <v/>
      </c>
      <c r="AA34" s="5" t="str">
        <f t="shared" si="10"/>
        <v/>
      </c>
      <c r="AB34" s="30" t="str">
        <f t="shared" si="11"/>
        <v/>
      </c>
      <c r="AC34" s="31" t="str">
        <f t="shared" si="0"/>
        <v/>
      </c>
      <c r="AD34" s="32" t="str">
        <f t="shared" si="12"/>
        <v/>
      </c>
      <c r="AE34" s="31" t="str">
        <f t="shared" si="1"/>
        <v/>
      </c>
      <c r="AF34" s="31" t="str">
        <f t="shared" si="2"/>
        <v/>
      </c>
      <c r="AG34" s="12"/>
      <c r="AH34" s="13"/>
      <c r="AI34" s="12"/>
      <c r="AJ34" s="13"/>
      <c r="AK34" s="12"/>
      <c r="AL34" s="13"/>
      <c r="AM34" s="14"/>
      <c r="AN34" s="13"/>
    </row>
    <row r="35" spans="1:40" ht="31.5" customHeight="1">
      <c r="A35" s="2">
        <v>31</v>
      </c>
      <c r="B35" s="26"/>
      <c r="C35" s="25"/>
      <c r="D35" s="3"/>
      <c r="E35" s="2"/>
      <c r="F35" s="4"/>
      <c r="G35" s="4"/>
      <c r="H35" s="2"/>
      <c r="I35" s="2"/>
      <c r="J35" s="3"/>
      <c r="K35" s="2"/>
      <c r="L35" s="15" t="str">
        <f>IF(V35="D",設定用!$E$4,
IF(V35=" ","",
IF(RIGHT(Y35,2)="EH",設定用!$E$1,
IF(RIGHT(Y35,2)="EI",設定用!$E$2,
IF(LEFT(Y35,2)="AF",設定用!$E$4,
IF(LEFT(Y35,2)="AG",設定用!$E$5,
IF(LEFT(Y35,2)="BF",設定用!$E$4,
IF(LEFT(Y35,2)="BG",設定用!$E$5,
IF(LEFT(Y35,2)="CF",設定用!$E$3,
IF(LEFT(Y35,2)="CG",設定用!$E$4,設定用!$E$6))))))))))</f>
        <v/>
      </c>
      <c r="M35" s="7" t="str">
        <f t="shared" si="3"/>
        <v/>
      </c>
      <c r="N35" s="27" t="str">
        <f t="shared" si="4"/>
        <v>-</v>
      </c>
      <c r="O35" s="3"/>
      <c r="P35" s="3"/>
      <c r="Q35" s="8" t="str">
        <f t="shared" si="13"/>
        <v/>
      </c>
      <c r="R35" s="3"/>
      <c r="S35" s="4"/>
      <c r="T35" s="2"/>
      <c r="U35" s="4"/>
      <c r="V35" s="2" t="str">
        <f t="shared" si="5"/>
        <v xml:space="preserve"> </v>
      </c>
      <c r="W35" s="2" t="str">
        <f t="shared" si="6"/>
        <v xml:space="preserve"> </v>
      </c>
      <c r="X35" s="5" t="str">
        <f t="shared" si="7"/>
        <v xml:space="preserve"> </v>
      </c>
      <c r="Y35" s="5" t="str">
        <f t="shared" si="8"/>
        <v xml:space="preserve">   </v>
      </c>
      <c r="Z35" s="30" t="str">
        <f t="shared" si="9"/>
        <v/>
      </c>
      <c r="AA35" s="5" t="str">
        <f t="shared" si="10"/>
        <v/>
      </c>
      <c r="AB35" s="30" t="str">
        <f t="shared" si="11"/>
        <v/>
      </c>
      <c r="AC35" s="31" t="str">
        <f t="shared" si="0"/>
        <v/>
      </c>
      <c r="AD35" s="32" t="str">
        <f t="shared" si="12"/>
        <v/>
      </c>
      <c r="AE35" s="31" t="str">
        <f t="shared" si="1"/>
        <v/>
      </c>
      <c r="AF35" s="31" t="str">
        <f t="shared" si="2"/>
        <v/>
      </c>
      <c r="AG35" s="12"/>
      <c r="AH35" s="13"/>
      <c r="AI35" s="12"/>
      <c r="AJ35" s="13"/>
      <c r="AK35" s="12"/>
      <c r="AL35" s="13"/>
      <c r="AM35" s="14"/>
      <c r="AN35" s="13"/>
    </row>
    <row r="36" spans="1:40" ht="31.5" customHeight="1">
      <c r="A36" s="2">
        <v>32</v>
      </c>
      <c r="B36" s="26"/>
      <c r="C36" s="25"/>
      <c r="D36" s="3"/>
      <c r="E36" s="2"/>
      <c r="F36" s="4"/>
      <c r="G36" s="4"/>
      <c r="H36" s="2"/>
      <c r="I36" s="2"/>
      <c r="J36" s="3"/>
      <c r="K36" s="2"/>
      <c r="L36" s="15" t="str">
        <f>IF(V36="D",設定用!$E$4,
IF(V36=" ","",
IF(RIGHT(Y36,2)="EH",設定用!$E$1,
IF(RIGHT(Y36,2)="EI",設定用!$E$2,
IF(LEFT(Y36,2)="AF",設定用!$E$4,
IF(LEFT(Y36,2)="AG",設定用!$E$5,
IF(LEFT(Y36,2)="BF",設定用!$E$4,
IF(LEFT(Y36,2)="BG",設定用!$E$5,
IF(LEFT(Y36,2)="CF",設定用!$E$3,
IF(LEFT(Y36,2)="CG",設定用!$E$4,設定用!$E$6))))))))))</f>
        <v/>
      </c>
      <c r="M36" s="7" t="str">
        <f t="shared" si="3"/>
        <v/>
      </c>
      <c r="N36" s="27" t="str">
        <f t="shared" si="4"/>
        <v>-</v>
      </c>
      <c r="O36" s="3"/>
      <c r="P36" s="3"/>
      <c r="Q36" s="8" t="str">
        <f t="shared" si="13"/>
        <v/>
      </c>
      <c r="R36" s="3"/>
      <c r="S36" s="4"/>
      <c r="T36" s="2"/>
      <c r="U36" s="4"/>
      <c r="V36" s="2" t="str">
        <f t="shared" si="5"/>
        <v xml:space="preserve"> </v>
      </c>
      <c r="W36" s="2" t="str">
        <f t="shared" si="6"/>
        <v xml:space="preserve"> </v>
      </c>
      <c r="X36" s="5" t="str">
        <f t="shared" si="7"/>
        <v xml:space="preserve"> </v>
      </c>
      <c r="Y36" s="5" t="str">
        <f t="shared" si="8"/>
        <v xml:space="preserve">   </v>
      </c>
      <c r="Z36" s="30" t="str">
        <f t="shared" si="9"/>
        <v/>
      </c>
      <c r="AA36" s="5" t="str">
        <f t="shared" si="10"/>
        <v/>
      </c>
      <c r="AB36" s="30" t="str">
        <f t="shared" si="11"/>
        <v/>
      </c>
      <c r="AC36" s="31" t="str">
        <f t="shared" si="0"/>
        <v/>
      </c>
      <c r="AD36" s="32" t="str">
        <f t="shared" si="12"/>
        <v/>
      </c>
      <c r="AE36" s="31" t="str">
        <f t="shared" si="1"/>
        <v/>
      </c>
      <c r="AF36" s="31" t="str">
        <f t="shared" si="2"/>
        <v/>
      </c>
      <c r="AG36" s="12"/>
      <c r="AH36" s="13"/>
      <c r="AI36" s="12"/>
      <c r="AJ36" s="13"/>
      <c r="AK36" s="12"/>
      <c r="AL36" s="13"/>
      <c r="AM36" s="14"/>
      <c r="AN36" s="13"/>
    </row>
    <row r="37" spans="1:40" ht="31.5" customHeight="1">
      <c r="A37" s="2">
        <v>33</v>
      </c>
      <c r="B37" s="26"/>
      <c r="C37" s="25"/>
      <c r="D37" s="3"/>
      <c r="E37" s="2"/>
      <c r="F37" s="4"/>
      <c r="G37" s="4"/>
      <c r="H37" s="2"/>
      <c r="I37" s="2"/>
      <c r="J37" s="3"/>
      <c r="K37" s="2"/>
      <c r="L37" s="15" t="str">
        <f>IF(V37="D",設定用!$E$4,
IF(V37=" ","",
IF(RIGHT(Y37,2)="EH",設定用!$E$1,
IF(RIGHT(Y37,2)="EI",設定用!$E$2,
IF(LEFT(Y37,2)="AF",設定用!$E$4,
IF(LEFT(Y37,2)="AG",設定用!$E$5,
IF(LEFT(Y37,2)="BF",設定用!$E$4,
IF(LEFT(Y37,2)="BG",設定用!$E$5,
IF(LEFT(Y37,2)="CF",設定用!$E$3,
IF(LEFT(Y37,2)="CG",設定用!$E$4,設定用!$E$6))))))))))</f>
        <v/>
      </c>
      <c r="M37" s="7" t="str">
        <f t="shared" si="3"/>
        <v/>
      </c>
      <c r="N37" s="27" t="str">
        <f t="shared" si="4"/>
        <v>-</v>
      </c>
      <c r="O37" s="3"/>
      <c r="P37" s="3"/>
      <c r="Q37" s="8" t="str">
        <f t="shared" si="13"/>
        <v/>
      </c>
      <c r="R37" s="3"/>
      <c r="S37" s="4"/>
      <c r="T37" s="2"/>
      <c r="U37" s="4"/>
      <c r="V37" s="2" t="str">
        <f t="shared" si="5"/>
        <v xml:space="preserve"> </v>
      </c>
      <c r="W37" s="2" t="str">
        <f t="shared" si="6"/>
        <v xml:space="preserve"> </v>
      </c>
      <c r="X37" s="5" t="str">
        <f t="shared" si="7"/>
        <v xml:space="preserve"> </v>
      </c>
      <c r="Y37" s="5" t="str">
        <f t="shared" si="8"/>
        <v xml:space="preserve">   </v>
      </c>
      <c r="Z37" s="30" t="str">
        <f t="shared" si="9"/>
        <v/>
      </c>
      <c r="AA37" s="5" t="str">
        <f t="shared" si="10"/>
        <v/>
      </c>
      <c r="AB37" s="30" t="str">
        <f t="shared" si="11"/>
        <v/>
      </c>
      <c r="AC37" s="31" t="str">
        <f t="shared" si="0"/>
        <v/>
      </c>
      <c r="AD37" s="32" t="str">
        <f t="shared" si="12"/>
        <v/>
      </c>
      <c r="AE37" s="31" t="str">
        <f t="shared" si="1"/>
        <v/>
      </c>
      <c r="AF37" s="31" t="str">
        <f t="shared" si="2"/>
        <v/>
      </c>
      <c r="AG37" s="12"/>
      <c r="AH37" s="13"/>
      <c r="AI37" s="12"/>
      <c r="AJ37" s="13"/>
      <c r="AK37" s="12"/>
      <c r="AL37" s="13"/>
      <c r="AM37" s="14"/>
      <c r="AN37" s="13"/>
    </row>
    <row r="38" spans="1:40" ht="31.5" customHeight="1">
      <c r="A38" s="2">
        <v>34</v>
      </c>
      <c r="B38" s="26"/>
      <c r="C38" s="25"/>
      <c r="D38" s="3"/>
      <c r="E38" s="2"/>
      <c r="F38" s="4"/>
      <c r="G38" s="4"/>
      <c r="H38" s="2"/>
      <c r="I38" s="2"/>
      <c r="J38" s="3"/>
      <c r="K38" s="2"/>
      <c r="L38" s="15" t="str">
        <f>IF(V38="D",設定用!$E$4,
IF(V38=" ","",
IF(RIGHT(Y38,2)="EH",設定用!$E$1,
IF(RIGHT(Y38,2)="EI",設定用!$E$2,
IF(LEFT(Y38,2)="AF",設定用!$E$4,
IF(LEFT(Y38,2)="AG",設定用!$E$5,
IF(LEFT(Y38,2)="BF",設定用!$E$4,
IF(LEFT(Y38,2)="BG",設定用!$E$5,
IF(LEFT(Y38,2)="CF",設定用!$E$3,
IF(LEFT(Y38,2)="CG",設定用!$E$4,設定用!$E$6))))))))))</f>
        <v/>
      </c>
      <c r="M38" s="7" t="str">
        <f t="shared" si="3"/>
        <v/>
      </c>
      <c r="N38" s="27" t="str">
        <f t="shared" si="4"/>
        <v>-</v>
      </c>
      <c r="O38" s="3"/>
      <c r="P38" s="3"/>
      <c r="Q38" s="8" t="str">
        <f t="shared" si="13"/>
        <v/>
      </c>
      <c r="R38" s="3"/>
      <c r="S38" s="4"/>
      <c r="T38" s="2"/>
      <c r="U38" s="4"/>
      <c r="V38" s="2" t="str">
        <f t="shared" si="5"/>
        <v xml:space="preserve"> </v>
      </c>
      <c r="W38" s="2" t="str">
        <f t="shared" si="6"/>
        <v xml:space="preserve"> </v>
      </c>
      <c r="X38" s="5" t="str">
        <f t="shared" si="7"/>
        <v xml:space="preserve"> </v>
      </c>
      <c r="Y38" s="5" t="str">
        <f t="shared" si="8"/>
        <v xml:space="preserve">   </v>
      </c>
      <c r="Z38" s="30" t="str">
        <f t="shared" si="9"/>
        <v/>
      </c>
      <c r="AA38" s="5" t="str">
        <f t="shared" si="10"/>
        <v/>
      </c>
      <c r="AB38" s="30" t="str">
        <f t="shared" si="11"/>
        <v/>
      </c>
      <c r="AC38" s="31" t="str">
        <f t="shared" si="0"/>
        <v/>
      </c>
      <c r="AD38" s="32" t="str">
        <f t="shared" si="12"/>
        <v/>
      </c>
      <c r="AE38" s="31" t="str">
        <f t="shared" si="1"/>
        <v/>
      </c>
      <c r="AF38" s="31" t="str">
        <f t="shared" si="2"/>
        <v/>
      </c>
      <c r="AG38" s="12"/>
      <c r="AH38" s="13"/>
      <c r="AI38" s="12"/>
      <c r="AJ38" s="13"/>
      <c r="AK38" s="12"/>
      <c r="AL38" s="13"/>
      <c r="AM38" s="14"/>
      <c r="AN38" s="13"/>
    </row>
    <row r="39" spans="1:40" ht="31.5" customHeight="1">
      <c r="A39" s="2">
        <v>35</v>
      </c>
      <c r="B39" s="26"/>
      <c r="C39" s="25"/>
      <c r="D39" s="3"/>
      <c r="E39" s="2"/>
      <c r="F39" s="4"/>
      <c r="G39" s="4"/>
      <c r="H39" s="2"/>
      <c r="I39" s="2"/>
      <c r="J39" s="3"/>
      <c r="K39" s="2"/>
      <c r="L39" s="15" t="str">
        <f>IF(V39="D",設定用!$E$4,
IF(V39=" ","",
IF(RIGHT(Y39,2)="EH",設定用!$E$1,
IF(RIGHT(Y39,2)="EI",設定用!$E$2,
IF(LEFT(Y39,2)="AF",設定用!$E$4,
IF(LEFT(Y39,2)="AG",設定用!$E$5,
IF(LEFT(Y39,2)="BF",設定用!$E$4,
IF(LEFT(Y39,2)="BG",設定用!$E$5,
IF(LEFT(Y39,2)="CF",設定用!$E$3,
IF(LEFT(Y39,2)="CG",設定用!$E$4,設定用!$E$6))))))))))</f>
        <v/>
      </c>
      <c r="M39" s="7" t="str">
        <f t="shared" si="3"/>
        <v/>
      </c>
      <c r="N39" s="27" t="str">
        <f t="shared" si="4"/>
        <v>-</v>
      </c>
      <c r="O39" s="3"/>
      <c r="P39" s="3"/>
      <c r="Q39" s="8" t="str">
        <f t="shared" si="13"/>
        <v/>
      </c>
      <c r="R39" s="3"/>
      <c r="S39" s="4"/>
      <c r="T39" s="2"/>
      <c r="U39" s="4"/>
      <c r="V39" s="2" t="str">
        <f t="shared" si="5"/>
        <v xml:space="preserve"> </v>
      </c>
      <c r="W39" s="2" t="str">
        <f t="shared" si="6"/>
        <v xml:space="preserve"> </v>
      </c>
      <c r="X39" s="5" t="str">
        <f t="shared" si="7"/>
        <v xml:space="preserve"> </v>
      </c>
      <c r="Y39" s="5" t="str">
        <f t="shared" si="8"/>
        <v xml:space="preserve">   </v>
      </c>
      <c r="Z39" s="30" t="str">
        <f t="shared" si="9"/>
        <v/>
      </c>
      <c r="AA39" s="5" t="str">
        <f t="shared" si="10"/>
        <v/>
      </c>
      <c r="AB39" s="30" t="str">
        <f t="shared" si="11"/>
        <v/>
      </c>
      <c r="AC39" s="31" t="str">
        <f t="shared" si="0"/>
        <v/>
      </c>
      <c r="AD39" s="32" t="str">
        <f t="shared" si="12"/>
        <v/>
      </c>
      <c r="AE39" s="31" t="str">
        <f t="shared" si="1"/>
        <v/>
      </c>
      <c r="AF39" s="31" t="str">
        <f t="shared" si="2"/>
        <v/>
      </c>
      <c r="AG39" s="12"/>
      <c r="AH39" s="13"/>
      <c r="AI39" s="12"/>
      <c r="AJ39" s="13"/>
      <c r="AK39" s="12"/>
      <c r="AL39" s="13"/>
      <c r="AM39" s="14"/>
      <c r="AN39" s="13"/>
    </row>
    <row r="40" spans="1:40" ht="31.5" customHeight="1">
      <c r="A40" s="2">
        <v>36</v>
      </c>
      <c r="B40" s="26"/>
      <c r="C40" s="25"/>
      <c r="D40" s="3"/>
      <c r="E40" s="2"/>
      <c r="F40" s="4"/>
      <c r="G40" s="4"/>
      <c r="H40" s="2"/>
      <c r="I40" s="2"/>
      <c r="J40" s="3"/>
      <c r="K40" s="2"/>
      <c r="L40" s="15" t="str">
        <f>IF(V40="D",設定用!$E$4,
IF(V40=" ","",
IF(RIGHT(Y40,2)="EH",設定用!$E$1,
IF(RIGHT(Y40,2)="EI",設定用!$E$2,
IF(LEFT(Y40,2)="AF",設定用!$E$4,
IF(LEFT(Y40,2)="AG",設定用!$E$5,
IF(LEFT(Y40,2)="BF",設定用!$E$4,
IF(LEFT(Y40,2)="BG",設定用!$E$5,
IF(LEFT(Y40,2)="CF",設定用!$E$3,
IF(LEFT(Y40,2)="CG",設定用!$E$4,設定用!$E$6))))))))))</f>
        <v/>
      </c>
      <c r="M40" s="7" t="str">
        <f t="shared" si="3"/>
        <v/>
      </c>
      <c r="N40" s="27" t="str">
        <f t="shared" si="4"/>
        <v>-</v>
      </c>
      <c r="O40" s="3"/>
      <c r="P40" s="3"/>
      <c r="Q40" s="8" t="str">
        <f t="shared" si="13"/>
        <v/>
      </c>
      <c r="R40" s="3"/>
      <c r="S40" s="4"/>
      <c r="T40" s="2"/>
      <c r="U40" s="4"/>
      <c r="V40" s="2" t="str">
        <f t="shared" si="5"/>
        <v xml:space="preserve"> </v>
      </c>
      <c r="W40" s="2" t="str">
        <f t="shared" si="6"/>
        <v xml:space="preserve"> </v>
      </c>
      <c r="X40" s="5" t="str">
        <f t="shared" si="7"/>
        <v xml:space="preserve"> </v>
      </c>
      <c r="Y40" s="5" t="str">
        <f t="shared" si="8"/>
        <v xml:space="preserve">   </v>
      </c>
      <c r="Z40" s="30" t="str">
        <f t="shared" si="9"/>
        <v/>
      </c>
      <c r="AA40" s="5" t="str">
        <f t="shared" si="10"/>
        <v/>
      </c>
      <c r="AB40" s="30" t="str">
        <f t="shared" si="11"/>
        <v/>
      </c>
      <c r="AC40" s="31" t="str">
        <f t="shared" si="0"/>
        <v/>
      </c>
      <c r="AD40" s="32" t="str">
        <f t="shared" si="12"/>
        <v/>
      </c>
      <c r="AE40" s="31" t="str">
        <f t="shared" si="1"/>
        <v/>
      </c>
      <c r="AF40" s="31" t="str">
        <f t="shared" si="2"/>
        <v/>
      </c>
      <c r="AG40" s="12"/>
      <c r="AH40" s="13"/>
      <c r="AI40" s="12"/>
      <c r="AJ40" s="13"/>
      <c r="AK40" s="12"/>
      <c r="AL40" s="13"/>
      <c r="AM40" s="14"/>
      <c r="AN40" s="13"/>
    </row>
    <row r="41" spans="1:40" ht="31.5" customHeight="1">
      <c r="A41" s="2">
        <v>37</v>
      </c>
      <c r="B41" s="26"/>
      <c r="C41" s="25"/>
      <c r="D41" s="3"/>
      <c r="E41" s="2"/>
      <c r="F41" s="4"/>
      <c r="G41" s="4"/>
      <c r="H41" s="2"/>
      <c r="I41" s="2"/>
      <c r="J41" s="3"/>
      <c r="K41" s="2"/>
      <c r="L41" s="15" t="str">
        <f>IF(V41="D",設定用!$E$4,
IF(V41=" ","",
IF(RIGHT(Y41,2)="EH",設定用!$E$1,
IF(RIGHT(Y41,2)="EI",設定用!$E$2,
IF(LEFT(Y41,2)="AF",設定用!$E$4,
IF(LEFT(Y41,2)="AG",設定用!$E$5,
IF(LEFT(Y41,2)="BF",設定用!$E$4,
IF(LEFT(Y41,2)="BG",設定用!$E$5,
IF(LEFT(Y41,2)="CF",設定用!$E$3,
IF(LEFT(Y41,2)="CG",設定用!$E$4,設定用!$E$6))))))))))</f>
        <v/>
      </c>
      <c r="M41" s="7" t="str">
        <f t="shared" si="3"/>
        <v/>
      </c>
      <c r="N41" s="27" t="str">
        <f t="shared" si="4"/>
        <v>-</v>
      </c>
      <c r="O41" s="3"/>
      <c r="P41" s="3"/>
      <c r="Q41" s="8" t="str">
        <f t="shared" si="13"/>
        <v/>
      </c>
      <c r="R41" s="3"/>
      <c r="S41" s="4"/>
      <c r="T41" s="2"/>
      <c r="U41" s="4"/>
      <c r="V41" s="2" t="str">
        <f t="shared" si="5"/>
        <v xml:space="preserve"> </v>
      </c>
      <c r="W41" s="2" t="str">
        <f t="shared" si="6"/>
        <v xml:space="preserve"> </v>
      </c>
      <c r="X41" s="5" t="str">
        <f t="shared" si="7"/>
        <v xml:space="preserve"> </v>
      </c>
      <c r="Y41" s="5" t="str">
        <f t="shared" si="8"/>
        <v xml:space="preserve">   </v>
      </c>
      <c r="Z41" s="30" t="str">
        <f t="shared" si="9"/>
        <v/>
      </c>
      <c r="AA41" s="5" t="str">
        <f t="shared" si="10"/>
        <v/>
      </c>
      <c r="AB41" s="30" t="str">
        <f t="shared" si="11"/>
        <v/>
      </c>
      <c r="AC41" s="31" t="str">
        <f t="shared" si="0"/>
        <v/>
      </c>
      <c r="AD41" s="32" t="str">
        <f t="shared" si="12"/>
        <v/>
      </c>
      <c r="AE41" s="31" t="str">
        <f t="shared" si="1"/>
        <v/>
      </c>
      <c r="AF41" s="31" t="str">
        <f t="shared" si="2"/>
        <v/>
      </c>
      <c r="AG41" s="12"/>
      <c r="AH41" s="13"/>
      <c r="AI41" s="12"/>
      <c r="AJ41" s="13"/>
      <c r="AK41" s="12"/>
      <c r="AL41" s="13"/>
      <c r="AM41" s="14"/>
      <c r="AN41" s="13"/>
    </row>
    <row r="42" spans="1:40" ht="31.5" customHeight="1">
      <c r="A42" s="2">
        <v>38</v>
      </c>
      <c r="B42" s="26"/>
      <c r="C42" s="25"/>
      <c r="D42" s="3"/>
      <c r="E42" s="2"/>
      <c r="F42" s="4"/>
      <c r="G42" s="4"/>
      <c r="H42" s="2"/>
      <c r="I42" s="2"/>
      <c r="J42" s="3"/>
      <c r="K42" s="2"/>
      <c r="L42" s="15" t="str">
        <f>IF(V42="D",設定用!$E$4,
IF(V42=" ","",
IF(RIGHT(Y42,2)="EH",設定用!$E$1,
IF(RIGHT(Y42,2)="EI",設定用!$E$2,
IF(LEFT(Y42,2)="AF",設定用!$E$4,
IF(LEFT(Y42,2)="AG",設定用!$E$5,
IF(LEFT(Y42,2)="BF",設定用!$E$4,
IF(LEFT(Y42,2)="BG",設定用!$E$5,
IF(LEFT(Y42,2)="CF",設定用!$E$3,
IF(LEFT(Y42,2)="CG",設定用!$E$4,設定用!$E$6))))))))))</f>
        <v/>
      </c>
      <c r="M42" s="7" t="str">
        <f t="shared" si="3"/>
        <v/>
      </c>
      <c r="N42" s="27" t="str">
        <f t="shared" si="4"/>
        <v>-</v>
      </c>
      <c r="O42" s="3"/>
      <c r="P42" s="3"/>
      <c r="Q42" s="8" t="str">
        <f t="shared" si="13"/>
        <v/>
      </c>
      <c r="R42" s="3"/>
      <c r="S42" s="4"/>
      <c r="T42" s="2"/>
      <c r="U42" s="4"/>
      <c r="V42" s="2" t="str">
        <f t="shared" si="5"/>
        <v xml:space="preserve"> </v>
      </c>
      <c r="W42" s="2" t="str">
        <f t="shared" si="6"/>
        <v xml:space="preserve"> </v>
      </c>
      <c r="X42" s="5" t="str">
        <f t="shared" si="7"/>
        <v xml:space="preserve"> </v>
      </c>
      <c r="Y42" s="5" t="str">
        <f t="shared" si="8"/>
        <v xml:space="preserve">   </v>
      </c>
      <c r="Z42" s="30" t="str">
        <f t="shared" si="9"/>
        <v/>
      </c>
      <c r="AA42" s="5" t="str">
        <f t="shared" si="10"/>
        <v/>
      </c>
      <c r="AB42" s="30" t="str">
        <f t="shared" si="11"/>
        <v/>
      </c>
      <c r="AC42" s="31" t="str">
        <f t="shared" si="0"/>
        <v/>
      </c>
      <c r="AD42" s="32" t="str">
        <f t="shared" si="12"/>
        <v/>
      </c>
      <c r="AE42" s="31" t="str">
        <f t="shared" si="1"/>
        <v/>
      </c>
      <c r="AF42" s="31" t="str">
        <f t="shared" si="2"/>
        <v/>
      </c>
      <c r="AG42" s="12"/>
      <c r="AH42" s="13"/>
      <c r="AI42" s="12"/>
      <c r="AJ42" s="13"/>
      <c r="AK42" s="12"/>
      <c r="AL42" s="13"/>
      <c r="AM42" s="14"/>
      <c r="AN42" s="13"/>
    </row>
    <row r="43" spans="1:40" ht="31.5" customHeight="1">
      <c r="A43" s="2">
        <v>39</v>
      </c>
      <c r="B43" s="26"/>
      <c r="C43" s="25"/>
      <c r="D43" s="3"/>
      <c r="E43" s="2"/>
      <c r="F43" s="4"/>
      <c r="G43" s="4"/>
      <c r="H43" s="2"/>
      <c r="I43" s="2"/>
      <c r="J43" s="3"/>
      <c r="K43" s="2"/>
      <c r="L43" s="15" t="str">
        <f>IF(V43="D",設定用!$E$4,
IF(V43=" ","",
IF(RIGHT(Y43,2)="EH",設定用!$E$1,
IF(RIGHT(Y43,2)="EI",設定用!$E$2,
IF(LEFT(Y43,2)="AF",設定用!$E$4,
IF(LEFT(Y43,2)="AG",設定用!$E$5,
IF(LEFT(Y43,2)="BF",設定用!$E$4,
IF(LEFT(Y43,2)="BG",設定用!$E$5,
IF(LEFT(Y43,2)="CF",設定用!$E$3,
IF(LEFT(Y43,2)="CG",設定用!$E$4,設定用!$E$6))))))))))</f>
        <v/>
      </c>
      <c r="M43" s="7" t="str">
        <f t="shared" si="3"/>
        <v/>
      </c>
      <c r="N43" s="27" t="str">
        <f t="shared" si="4"/>
        <v>-</v>
      </c>
      <c r="O43" s="3"/>
      <c r="P43" s="3"/>
      <c r="Q43" s="8" t="str">
        <f t="shared" si="13"/>
        <v/>
      </c>
      <c r="R43" s="3"/>
      <c r="S43" s="4"/>
      <c r="T43" s="2"/>
      <c r="U43" s="4"/>
      <c r="V43" s="2" t="str">
        <f t="shared" si="5"/>
        <v xml:space="preserve"> </v>
      </c>
      <c r="W43" s="2" t="str">
        <f t="shared" si="6"/>
        <v xml:space="preserve"> </v>
      </c>
      <c r="X43" s="5" t="str">
        <f t="shared" si="7"/>
        <v xml:space="preserve"> </v>
      </c>
      <c r="Y43" s="5" t="str">
        <f t="shared" si="8"/>
        <v xml:space="preserve">   </v>
      </c>
      <c r="Z43" s="30" t="str">
        <f t="shared" si="9"/>
        <v/>
      </c>
      <c r="AA43" s="5" t="str">
        <f t="shared" si="10"/>
        <v/>
      </c>
      <c r="AB43" s="30" t="str">
        <f t="shared" si="11"/>
        <v/>
      </c>
      <c r="AC43" s="31" t="str">
        <f t="shared" si="0"/>
        <v/>
      </c>
      <c r="AD43" s="32" t="str">
        <f t="shared" si="12"/>
        <v/>
      </c>
      <c r="AE43" s="31" t="str">
        <f t="shared" si="1"/>
        <v/>
      </c>
      <c r="AF43" s="31" t="str">
        <f t="shared" si="2"/>
        <v/>
      </c>
      <c r="AG43" s="12"/>
      <c r="AH43" s="13"/>
      <c r="AI43" s="12"/>
      <c r="AJ43" s="13"/>
      <c r="AK43" s="12"/>
      <c r="AL43" s="13"/>
      <c r="AM43" s="14"/>
      <c r="AN43" s="13"/>
    </row>
    <row r="44" spans="1:40" ht="31.5" customHeight="1">
      <c r="A44" s="2">
        <v>40</v>
      </c>
      <c r="B44" s="26"/>
      <c r="C44" s="25"/>
      <c r="D44" s="3"/>
      <c r="E44" s="2"/>
      <c r="F44" s="4"/>
      <c r="G44" s="4"/>
      <c r="H44" s="2"/>
      <c r="I44" s="2"/>
      <c r="J44" s="3"/>
      <c r="K44" s="2"/>
      <c r="L44" s="15" t="str">
        <f>IF(V44="D",設定用!$E$4,
IF(V44=" ","",
IF(RIGHT(Y44,2)="EH",設定用!$E$1,
IF(RIGHT(Y44,2)="EI",設定用!$E$2,
IF(LEFT(Y44,2)="AF",設定用!$E$4,
IF(LEFT(Y44,2)="AG",設定用!$E$5,
IF(LEFT(Y44,2)="BF",設定用!$E$4,
IF(LEFT(Y44,2)="BG",設定用!$E$5,
IF(LEFT(Y44,2)="CF",設定用!$E$3,
IF(LEFT(Y44,2)="CG",設定用!$E$4,設定用!$E$6))))))))))</f>
        <v/>
      </c>
      <c r="M44" s="7" t="str">
        <f t="shared" si="3"/>
        <v/>
      </c>
      <c r="N44" s="27" t="str">
        <f t="shared" si="4"/>
        <v>-</v>
      </c>
      <c r="O44" s="3"/>
      <c r="P44" s="3"/>
      <c r="Q44" s="8" t="str">
        <f t="shared" si="13"/>
        <v/>
      </c>
      <c r="R44" s="3"/>
      <c r="S44" s="4"/>
      <c r="T44" s="2"/>
      <c r="U44" s="4"/>
      <c r="V44" s="2" t="str">
        <f t="shared" si="5"/>
        <v xml:space="preserve"> </v>
      </c>
      <c r="W44" s="2" t="str">
        <f t="shared" si="6"/>
        <v xml:space="preserve"> </v>
      </c>
      <c r="X44" s="5" t="str">
        <f t="shared" si="7"/>
        <v xml:space="preserve"> </v>
      </c>
      <c r="Y44" s="5" t="str">
        <f t="shared" si="8"/>
        <v xml:space="preserve">   </v>
      </c>
      <c r="Z44" s="30" t="str">
        <f t="shared" si="9"/>
        <v/>
      </c>
      <c r="AA44" s="5" t="str">
        <f t="shared" si="10"/>
        <v/>
      </c>
      <c r="AB44" s="30" t="str">
        <f t="shared" si="11"/>
        <v/>
      </c>
      <c r="AC44" s="31" t="str">
        <f t="shared" si="0"/>
        <v/>
      </c>
      <c r="AD44" s="32" t="str">
        <f t="shared" si="12"/>
        <v/>
      </c>
      <c r="AE44" s="31" t="str">
        <f t="shared" si="1"/>
        <v/>
      </c>
      <c r="AF44" s="31" t="str">
        <f t="shared" si="2"/>
        <v/>
      </c>
      <c r="AG44" s="12"/>
      <c r="AH44" s="13"/>
      <c r="AI44" s="12"/>
      <c r="AJ44" s="13"/>
      <c r="AK44" s="12"/>
      <c r="AL44" s="13"/>
      <c r="AM44" s="14"/>
      <c r="AN44" s="13"/>
    </row>
    <row r="45" spans="1:40" ht="31.5" customHeight="1">
      <c r="A45" s="2">
        <v>41</v>
      </c>
      <c r="B45" s="26"/>
      <c r="C45" s="25"/>
      <c r="D45" s="3"/>
      <c r="E45" s="2"/>
      <c r="F45" s="4"/>
      <c r="G45" s="4"/>
      <c r="H45" s="2"/>
      <c r="I45" s="2"/>
      <c r="J45" s="3"/>
      <c r="K45" s="2"/>
      <c r="L45" s="15" t="str">
        <f>IF(V45="D",設定用!$E$4,
IF(V45=" ","",
IF(RIGHT(Y45,2)="EH",設定用!$E$1,
IF(RIGHT(Y45,2)="EI",設定用!$E$2,
IF(LEFT(Y45,2)="AF",設定用!$E$4,
IF(LEFT(Y45,2)="AG",設定用!$E$5,
IF(LEFT(Y45,2)="BF",設定用!$E$4,
IF(LEFT(Y45,2)="BG",設定用!$E$5,
IF(LEFT(Y45,2)="CF",設定用!$E$3,
IF(LEFT(Y45,2)="CG",設定用!$E$4,設定用!$E$6))))))))))</f>
        <v/>
      </c>
      <c r="M45" s="7" t="str">
        <f t="shared" si="3"/>
        <v/>
      </c>
      <c r="N45" s="27" t="str">
        <f t="shared" si="4"/>
        <v>-</v>
      </c>
      <c r="O45" s="3"/>
      <c r="P45" s="3"/>
      <c r="Q45" s="8" t="str">
        <f t="shared" si="13"/>
        <v/>
      </c>
      <c r="R45" s="3"/>
      <c r="S45" s="4"/>
      <c r="T45" s="2"/>
      <c r="U45" s="4"/>
      <c r="V45" s="2" t="str">
        <f t="shared" si="5"/>
        <v xml:space="preserve"> </v>
      </c>
      <c r="W45" s="2" t="str">
        <f t="shared" si="6"/>
        <v xml:space="preserve"> </v>
      </c>
      <c r="X45" s="5" t="str">
        <f t="shared" si="7"/>
        <v xml:space="preserve"> </v>
      </c>
      <c r="Y45" s="5" t="str">
        <f t="shared" si="8"/>
        <v xml:space="preserve">   </v>
      </c>
      <c r="Z45" s="30" t="str">
        <f t="shared" si="9"/>
        <v/>
      </c>
      <c r="AA45" s="5" t="str">
        <f t="shared" si="10"/>
        <v/>
      </c>
      <c r="AB45" s="30" t="str">
        <f t="shared" si="11"/>
        <v/>
      </c>
      <c r="AC45" s="31" t="str">
        <f t="shared" si="0"/>
        <v/>
      </c>
      <c r="AD45" s="32" t="str">
        <f t="shared" si="12"/>
        <v/>
      </c>
      <c r="AE45" s="31" t="str">
        <f t="shared" si="1"/>
        <v/>
      </c>
      <c r="AF45" s="31" t="str">
        <f t="shared" si="2"/>
        <v/>
      </c>
      <c r="AG45" s="12"/>
      <c r="AH45" s="13"/>
      <c r="AI45" s="12"/>
      <c r="AJ45" s="13"/>
      <c r="AK45" s="12"/>
      <c r="AL45" s="13"/>
      <c r="AM45" s="14"/>
      <c r="AN45" s="13"/>
    </row>
    <row r="46" spans="1:40" ht="31.5" customHeight="1">
      <c r="A46" s="2">
        <v>42</v>
      </c>
      <c r="B46" s="26"/>
      <c r="C46" s="25"/>
      <c r="D46" s="3"/>
      <c r="E46" s="2"/>
      <c r="F46" s="4"/>
      <c r="G46" s="4"/>
      <c r="H46" s="2"/>
      <c r="I46" s="2"/>
      <c r="J46" s="3"/>
      <c r="K46" s="2"/>
      <c r="L46" s="15" t="str">
        <f>IF(V46="D",設定用!$E$4,
IF(V46=" ","",
IF(RIGHT(Y46,2)="EH",設定用!$E$1,
IF(RIGHT(Y46,2)="EI",設定用!$E$2,
IF(LEFT(Y46,2)="AF",設定用!$E$4,
IF(LEFT(Y46,2)="AG",設定用!$E$5,
IF(LEFT(Y46,2)="BF",設定用!$E$4,
IF(LEFT(Y46,2)="BG",設定用!$E$5,
IF(LEFT(Y46,2)="CF",設定用!$E$3,
IF(LEFT(Y46,2)="CG",設定用!$E$4,設定用!$E$6))))))))))</f>
        <v/>
      </c>
      <c r="M46" s="7" t="str">
        <f t="shared" si="3"/>
        <v/>
      </c>
      <c r="N46" s="27" t="str">
        <f t="shared" si="4"/>
        <v>-</v>
      </c>
      <c r="O46" s="3"/>
      <c r="P46" s="3"/>
      <c r="Q46" s="8" t="str">
        <f t="shared" si="13"/>
        <v/>
      </c>
      <c r="R46" s="3"/>
      <c r="S46" s="4"/>
      <c r="T46" s="2"/>
      <c r="U46" s="4"/>
      <c r="V46" s="2" t="str">
        <f t="shared" si="5"/>
        <v xml:space="preserve"> </v>
      </c>
      <c r="W46" s="2" t="str">
        <f t="shared" si="6"/>
        <v xml:space="preserve"> </v>
      </c>
      <c r="X46" s="5" t="str">
        <f t="shared" si="7"/>
        <v xml:space="preserve"> </v>
      </c>
      <c r="Y46" s="5" t="str">
        <f t="shared" si="8"/>
        <v xml:space="preserve">   </v>
      </c>
      <c r="Z46" s="30" t="str">
        <f t="shared" si="9"/>
        <v/>
      </c>
      <c r="AA46" s="5" t="str">
        <f t="shared" si="10"/>
        <v/>
      </c>
      <c r="AB46" s="30" t="str">
        <f t="shared" si="11"/>
        <v/>
      </c>
      <c r="AC46" s="31" t="str">
        <f t="shared" si="0"/>
        <v/>
      </c>
      <c r="AD46" s="32" t="str">
        <f t="shared" si="12"/>
        <v/>
      </c>
      <c r="AE46" s="31" t="str">
        <f t="shared" si="1"/>
        <v/>
      </c>
      <c r="AF46" s="31" t="str">
        <f t="shared" si="2"/>
        <v/>
      </c>
      <c r="AG46" s="12"/>
      <c r="AH46" s="13"/>
      <c r="AI46" s="12"/>
      <c r="AJ46" s="13"/>
      <c r="AK46" s="12"/>
      <c r="AL46" s="13"/>
      <c r="AM46" s="14"/>
      <c r="AN46" s="13"/>
    </row>
    <row r="47" spans="1:40" ht="31.5" customHeight="1">
      <c r="A47" s="2">
        <v>43</v>
      </c>
      <c r="B47" s="26"/>
      <c r="C47" s="25"/>
      <c r="D47" s="3"/>
      <c r="E47" s="2"/>
      <c r="F47" s="4"/>
      <c r="G47" s="4"/>
      <c r="H47" s="2"/>
      <c r="I47" s="2"/>
      <c r="J47" s="3"/>
      <c r="K47" s="2"/>
      <c r="L47" s="15" t="str">
        <f>IF(V47="D",設定用!$E$4,
IF(V47=" ","",
IF(RIGHT(Y47,2)="EH",設定用!$E$1,
IF(RIGHT(Y47,2)="EI",設定用!$E$2,
IF(LEFT(Y47,2)="AF",設定用!$E$4,
IF(LEFT(Y47,2)="AG",設定用!$E$5,
IF(LEFT(Y47,2)="BF",設定用!$E$4,
IF(LEFT(Y47,2)="BG",設定用!$E$5,
IF(LEFT(Y47,2)="CF",設定用!$E$3,
IF(LEFT(Y47,2)="CG",設定用!$E$4,設定用!$E$6))))))))))</f>
        <v/>
      </c>
      <c r="M47" s="7" t="str">
        <f t="shared" si="3"/>
        <v/>
      </c>
      <c r="N47" s="27" t="str">
        <f t="shared" si="4"/>
        <v>-</v>
      </c>
      <c r="O47" s="3"/>
      <c r="P47" s="3"/>
      <c r="Q47" s="8" t="str">
        <f t="shared" si="13"/>
        <v/>
      </c>
      <c r="R47" s="3"/>
      <c r="S47" s="4"/>
      <c r="T47" s="2"/>
      <c r="U47" s="4"/>
      <c r="V47" s="2" t="str">
        <f t="shared" si="5"/>
        <v xml:space="preserve"> </v>
      </c>
      <c r="W47" s="2" t="str">
        <f t="shared" si="6"/>
        <v xml:space="preserve"> </v>
      </c>
      <c r="X47" s="5" t="str">
        <f t="shared" si="7"/>
        <v xml:space="preserve"> </v>
      </c>
      <c r="Y47" s="5" t="str">
        <f t="shared" si="8"/>
        <v xml:space="preserve">   </v>
      </c>
      <c r="Z47" s="30" t="str">
        <f t="shared" si="9"/>
        <v/>
      </c>
      <c r="AA47" s="5" t="str">
        <f t="shared" si="10"/>
        <v/>
      </c>
      <c r="AB47" s="30" t="str">
        <f t="shared" si="11"/>
        <v/>
      </c>
      <c r="AC47" s="31" t="str">
        <f t="shared" si="0"/>
        <v/>
      </c>
      <c r="AD47" s="32" t="str">
        <f t="shared" si="12"/>
        <v/>
      </c>
      <c r="AE47" s="31" t="str">
        <f t="shared" si="1"/>
        <v/>
      </c>
      <c r="AF47" s="31" t="str">
        <f t="shared" si="2"/>
        <v/>
      </c>
      <c r="AG47" s="12"/>
      <c r="AH47" s="13"/>
      <c r="AI47" s="12"/>
      <c r="AJ47" s="13"/>
      <c r="AK47" s="12"/>
      <c r="AL47" s="13"/>
      <c r="AM47" s="14"/>
      <c r="AN47" s="13"/>
    </row>
    <row r="48" spans="1:40" ht="31.5" customHeight="1">
      <c r="A48" s="2">
        <v>44</v>
      </c>
      <c r="B48" s="26"/>
      <c r="C48" s="25"/>
      <c r="D48" s="3"/>
      <c r="E48" s="2"/>
      <c r="F48" s="4"/>
      <c r="G48" s="4"/>
      <c r="H48" s="2"/>
      <c r="I48" s="2"/>
      <c r="J48" s="3"/>
      <c r="K48" s="2"/>
      <c r="L48" s="15" t="str">
        <f>IF(V48="D",設定用!$E$4,
IF(V48=" ","",
IF(RIGHT(Y48,2)="EH",設定用!$E$1,
IF(RIGHT(Y48,2)="EI",設定用!$E$2,
IF(LEFT(Y48,2)="AF",設定用!$E$4,
IF(LEFT(Y48,2)="AG",設定用!$E$5,
IF(LEFT(Y48,2)="BF",設定用!$E$4,
IF(LEFT(Y48,2)="BG",設定用!$E$5,
IF(LEFT(Y48,2)="CF",設定用!$E$3,
IF(LEFT(Y48,2)="CG",設定用!$E$4,設定用!$E$6))))))))))</f>
        <v/>
      </c>
      <c r="M48" s="7" t="str">
        <f t="shared" si="3"/>
        <v/>
      </c>
      <c r="N48" s="27" t="str">
        <f t="shared" si="4"/>
        <v>-</v>
      </c>
      <c r="O48" s="3"/>
      <c r="P48" s="3"/>
      <c r="Q48" s="8" t="str">
        <f t="shared" si="13"/>
        <v/>
      </c>
      <c r="R48" s="3"/>
      <c r="S48" s="4"/>
      <c r="T48" s="2"/>
      <c r="U48" s="4"/>
      <c r="V48" s="2" t="str">
        <f t="shared" si="5"/>
        <v xml:space="preserve"> </v>
      </c>
      <c r="W48" s="2" t="str">
        <f t="shared" si="6"/>
        <v xml:space="preserve"> </v>
      </c>
      <c r="X48" s="5" t="str">
        <f t="shared" si="7"/>
        <v xml:space="preserve"> </v>
      </c>
      <c r="Y48" s="5" t="str">
        <f t="shared" si="8"/>
        <v xml:space="preserve">   </v>
      </c>
      <c r="Z48" s="30" t="str">
        <f t="shared" si="9"/>
        <v/>
      </c>
      <c r="AA48" s="5" t="str">
        <f t="shared" si="10"/>
        <v/>
      </c>
      <c r="AB48" s="30" t="str">
        <f t="shared" si="11"/>
        <v/>
      </c>
      <c r="AC48" s="31" t="str">
        <f t="shared" si="0"/>
        <v/>
      </c>
      <c r="AD48" s="32" t="str">
        <f t="shared" si="12"/>
        <v/>
      </c>
      <c r="AE48" s="31" t="str">
        <f t="shared" si="1"/>
        <v/>
      </c>
      <c r="AF48" s="31" t="str">
        <f t="shared" si="2"/>
        <v/>
      </c>
      <c r="AG48" s="12"/>
      <c r="AH48" s="13"/>
      <c r="AI48" s="12"/>
      <c r="AJ48" s="13"/>
      <c r="AK48" s="12"/>
      <c r="AL48" s="13"/>
      <c r="AM48" s="14"/>
      <c r="AN48" s="13"/>
    </row>
    <row r="49" spans="1:40" ht="31.5" customHeight="1">
      <c r="A49" s="2">
        <v>45</v>
      </c>
      <c r="B49" s="26"/>
      <c r="C49" s="25"/>
      <c r="D49" s="3"/>
      <c r="E49" s="2"/>
      <c r="F49" s="4"/>
      <c r="G49" s="4"/>
      <c r="H49" s="2"/>
      <c r="I49" s="2"/>
      <c r="J49" s="3"/>
      <c r="K49" s="2"/>
      <c r="L49" s="15" t="str">
        <f>IF(V49="D",設定用!$E$4,
IF(V49=" ","",
IF(RIGHT(Y49,2)="EH",設定用!$E$1,
IF(RIGHT(Y49,2)="EI",設定用!$E$2,
IF(LEFT(Y49,2)="AF",設定用!$E$4,
IF(LEFT(Y49,2)="AG",設定用!$E$5,
IF(LEFT(Y49,2)="BF",設定用!$E$4,
IF(LEFT(Y49,2)="BG",設定用!$E$5,
IF(LEFT(Y49,2)="CF",設定用!$E$3,
IF(LEFT(Y49,2)="CG",設定用!$E$4,設定用!$E$6))))))))))</f>
        <v/>
      </c>
      <c r="M49" s="7" t="str">
        <f t="shared" si="3"/>
        <v/>
      </c>
      <c r="N49" s="27" t="str">
        <f t="shared" si="4"/>
        <v>-</v>
      </c>
      <c r="O49" s="3"/>
      <c r="P49" s="3"/>
      <c r="Q49" s="8" t="str">
        <f t="shared" si="13"/>
        <v/>
      </c>
      <c r="R49" s="3"/>
      <c r="S49" s="4"/>
      <c r="T49" s="2"/>
      <c r="U49" s="4"/>
      <c r="V49" s="2" t="str">
        <f t="shared" si="5"/>
        <v xml:space="preserve"> </v>
      </c>
      <c r="W49" s="2" t="str">
        <f t="shared" si="6"/>
        <v xml:space="preserve"> </v>
      </c>
      <c r="X49" s="5" t="str">
        <f t="shared" si="7"/>
        <v xml:space="preserve"> </v>
      </c>
      <c r="Y49" s="5" t="str">
        <f t="shared" si="8"/>
        <v xml:space="preserve">   </v>
      </c>
      <c r="Z49" s="30" t="str">
        <f t="shared" si="9"/>
        <v/>
      </c>
      <c r="AA49" s="5" t="str">
        <f t="shared" si="10"/>
        <v/>
      </c>
      <c r="AB49" s="30" t="str">
        <f t="shared" si="11"/>
        <v/>
      </c>
      <c r="AC49" s="31" t="str">
        <f t="shared" si="0"/>
        <v/>
      </c>
      <c r="AD49" s="32" t="str">
        <f t="shared" si="12"/>
        <v/>
      </c>
      <c r="AE49" s="31" t="str">
        <f t="shared" si="1"/>
        <v/>
      </c>
      <c r="AF49" s="31" t="str">
        <f t="shared" si="2"/>
        <v/>
      </c>
      <c r="AG49" s="12"/>
      <c r="AH49" s="13"/>
      <c r="AI49" s="12"/>
      <c r="AJ49" s="13"/>
      <c r="AK49" s="12"/>
      <c r="AL49" s="13"/>
      <c r="AM49" s="14"/>
      <c r="AN49" s="13"/>
    </row>
    <row r="50" spans="1:40" ht="31.5" customHeight="1">
      <c r="A50" s="2">
        <v>46</v>
      </c>
      <c r="B50" s="26"/>
      <c r="C50" s="25"/>
      <c r="D50" s="3"/>
      <c r="E50" s="2"/>
      <c r="F50" s="4"/>
      <c r="G50" s="4"/>
      <c r="H50" s="2"/>
      <c r="I50" s="2"/>
      <c r="J50" s="3"/>
      <c r="K50" s="2"/>
      <c r="L50" s="15" t="str">
        <f>IF(V50="D",設定用!$E$4,
IF(V50=" ","",
IF(RIGHT(Y50,2)="EH",設定用!$E$1,
IF(RIGHT(Y50,2)="EI",設定用!$E$2,
IF(LEFT(Y50,2)="AF",設定用!$E$4,
IF(LEFT(Y50,2)="AG",設定用!$E$5,
IF(LEFT(Y50,2)="BF",設定用!$E$4,
IF(LEFT(Y50,2)="BG",設定用!$E$5,
IF(LEFT(Y50,2)="CF",設定用!$E$3,
IF(LEFT(Y50,2)="CG",設定用!$E$4,設定用!$E$6))))))))))</f>
        <v/>
      </c>
      <c r="M50" s="7" t="str">
        <f t="shared" si="3"/>
        <v/>
      </c>
      <c r="N50" s="27" t="str">
        <f t="shared" si="4"/>
        <v>-</v>
      </c>
      <c r="O50" s="3"/>
      <c r="P50" s="3"/>
      <c r="Q50" s="8" t="str">
        <f t="shared" si="13"/>
        <v/>
      </c>
      <c r="R50" s="3"/>
      <c r="S50" s="4"/>
      <c r="T50" s="2"/>
      <c r="U50" s="4"/>
      <c r="V50" s="2" t="str">
        <f t="shared" si="5"/>
        <v xml:space="preserve"> </v>
      </c>
      <c r="W50" s="2" t="str">
        <f t="shared" si="6"/>
        <v xml:space="preserve"> </v>
      </c>
      <c r="X50" s="5" t="str">
        <f t="shared" si="7"/>
        <v xml:space="preserve"> </v>
      </c>
      <c r="Y50" s="5" t="str">
        <f t="shared" si="8"/>
        <v xml:space="preserve">   </v>
      </c>
      <c r="Z50" s="30" t="str">
        <f t="shared" si="9"/>
        <v/>
      </c>
      <c r="AA50" s="5" t="str">
        <f t="shared" si="10"/>
        <v/>
      </c>
      <c r="AB50" s="30" t="str">
        <f t="shared" si="11"/>
        <v/>
      </c>
      <c r="AC50" s="31" t="str">
        <f t="shared" si="0"/>
        <v/>
      </c>
      <c r="AD50" s="32" t="str">
        <f t="shared" si="12"/>
        <v/>
      </c>
      <c r="AE50" s="31" t="str">
        <f t="shared" si="1"/>
        <v/>
      </c>
      <c r="AF50" s="31" t="str">
        <f t="shared" si="2"/>
        <v/>
      </c>
      <c r="AG50" s="12"/>
      <c r="AH50" s="13"/>
      <c r="AI50" s="12"/>
      <c r="AJ50" s="13"/>
      <c r="AK50" s="12"/>
      <c r="AL50" s="13"/>
      <c r="AM50" s="14"/>
      <c r="AN50" s="13"/>
    </row>
    <row r="51" spans="1:40" ht="31.5" customHeight="1">
      <c r="A51" s="2">
        <v>47</v>
      </c>
      <c r="B51" s="26"/>
      <c r="C51" s="25"/>
      <c r="D51" s="3"/>
      <c r="E51" s="2"/>
      <c r="F51" s="4"/>
      <c r="G51" s="4"/>
      <c r="H51" s="2"/>
      <c r="I51" s="2"/>
      <c r="J51" s="3"/>
      <c r="K51" s="2"/>
      <c r="L51" s="15" t="str">
        <f>IF(V51="D",設定用!$E$4,
IF(V51=" ","",
IF(RIGHT(Y51,2)="EH",設定用!$E$1,
IF(RIGHT(Y51,2)="EI",設定用!$E$2,
IF(LEFT(Y51,2)="AF",設定用!$E$4,
IF(LEFT(Y51,2)="AG",設定用!$E$5,
IF(LEFT(Y51,2)="BF",設定用!$E$4,
IF(LEFT(Y51,2)="BG",設定用!$E$5,
IF(LEFT(Y51,2)="CF",設定用!$E$3,
IF(LEFT(Y51,2)="CG",設定用!$E$4,設定用!$E$6))))))))))</f>
        <v/>
      </c>
      <c r="M51" s="7" t="str">
        <f t="shared" si="3"/>
        <v/>
      </c>
      <c r="N51" s="27" t="str">
        <f t="shared" si="4"/>
        <v>-</v>
      </c>
      <c r="O51" s="3"/>
      <c r="P51" s="3"/>
      <c r="Q51" s="8" t="str">
        <f t="shared" si="13"/>
        <v/>
      </c>
      <c r="R51" s="3"/>
      <c r="S51" s="4"/>
      <c r="T51" s="2"/>
      <c r="U51" s="4"/>
      <c r="V51" s="2" t="str">
        <f t="shared" si="5"/>
        <v xml:space="preserve"> </v>
      </c>
      <c r="W51" s="2" t="str">
        <f t="shared" si="6"/>
        <v xml:space="preserve"> </v>
      </c>
      <c r="X51" s="5" t="str">
        <f t="shared" si="7"/>
        <v xml:space="preserve"> </v>
      </c>
      <c r="Y51" s="5" t="str">
        <f t="shared" si="8"/>
        <v xml:space="preserve">   </v>
      </c>
      <c r="Z51" s="30" t="str">
        <f t="shared" si="9"/>
        <v/>
      </c>
      <c r="AA51" s="5" t="str">
        <f t="shared" si="10"/>
        <v/>
      </c>
      <c r="AB51" s="30" t="str">
        <f t="shared" si="11"/>
        <v/>
      </c>
      <c r="AC51" s="31" t="str">
        <f t="shared" si="0"/>
        <v/>
      </c>
      <c r="AD51" s="32" t="str">
        <f t="shared" si="12"/>
        <v/>
      </c>
      <c r="AE51" s="31" t="str">
        <f t="shared" si="1"/>
        <v/>
      </c>
      <c r="AF51" s="31" t="str">
        <f t="shared" si="2"/>
        <v/>
      </c>
      <c r="AG51" s="12"/>
      <c r="AH51" s="13"/>
      <c r="AI51" s="12"/>
      <c r="AJ51" s="13"/>
      <c r="AK51" s="12"/>
      <c r="AL51" s="13"/>
      <c r="AM51" s="14"/>
      <c r="AN51" s="13"/>
    </row>
    <row r="52" spans="1:40" ht="31.5" customHeight="1">
      <c r="A52" s="2">
        <v>48</v>
      </c>
      <c r="B52" s="26"/>
      <c r="C52" s="25"/>
      <c r="D52" s="3"/>
      <c r="E52" s="2"/>
      <c r="F52" s="4"/>
      <c r="G52" s="4"/>
      <c r="H52" s="2"/>
      <c r="I52" s="2"/>
      <c r="J52" s="3"/>
      <c r="K52" s="2"/>
      <c r="L52" s="15" t="str">
        <f>IF(V52="D",設定用!$E$4,
IF(V52=" ","",
IF(RIGHT(Y52,2)="EH",設定用!$E$1,
IF(RIGHT(Y52,2)="EI",設定用!$E$2,
IF(LEFT(Y52,2)="AF",設定用!$E$4,
IF(LEFT(Y52,2)="AG",設定用!$E$5,
IF(LEFT(Y52,2)="BF",設定用!$E$4,
IF(LEFT(Y52,2)="BG",設定用!$E$5,
IF(LEFT(Y52,2)="CF",設定用!$E$3,
IF(LEFT(Y52,2)="CG",設定用!$E$4,設定用!$E$6))))))))))</f>
        <v/>
      </c>
      <c r="M52" s="7" t="str">
        <f t="shared" si="3"/>
        <v/>
      </c>
      <c r="N52" s="27" t="str">
        <f t="shared" si="4"/>
        <v>-</v>
      </c>
      <c r="O52" s="3"/>
      <c r="P52" s="3"/>
      <c r="Q52" s="8" t="str">
        <f t="shared" si="13"/>
        <v/>
      </c>
      <c r="R52" s="3"/>
      <c r="S52" s="4"/>
      <c r="T52" s="2"/>
      <c r="U52" s="4"/>
      <c r="V52" s="2" t="str">
        <f t="shared" si="5"/>
        <v xml:space="preserve"> </v>
      </c>
      <c r="W52" s="2" t="str">
        <f t="shared" si="6"/>
        <v xml:space="preserve"> </v>
      </c>
      <c r="X52" s="5" t="str">
        <f t="shared" si="7"/>
        <v xml:space="preserve"> </v>
      </c>
      <c r="Y52" s="5" t="str">
        <f t="shared" si="8"/>
        <v xml:space="preserve">   </v>
      </c>
      <c r="Z52" s="30" t="str">
        <f t="shared" si="9"/>
        <v/>
      </c>
      <c r="AA52" s="5" t="str">
        <f t="shared" si="10"/>
        <v/>
      </c>
      <c r="AB52" s="30" t="str">
        <f t="shared" si="11"/>
        <v/>
      </c>
      <c r="AC52" s="31" t="str">
        <f t="shared" si="0"/>
        <v/>
      </c>
      <c r="AD52" s="32" t="str">
        <f t="shared" si="12"/>
        <v/>
      </c>
      <c r="AE52" s="31" t="str">
        <f t="shared" si="1"/>
        <v/>
      </c>
      <c r="AF52" s="31" t="str">
        <f t="shared" si="2"/>
        <v/>
      </c>
      <c r="AG52" s="12"/>
      <c r="AH52" s="13"/>
      <c r="AI52" s="12"/>
      <c r="AJ52" s="13"/>
      <c r="AK52" s="12"/>
      <c r="AL52" s="13"/>
      <c r="AM52" s="14"/>
      <c r="AN52" s="13"/>
    </row>
    <row r="53" spans="1:40" ht="31.5" customHeight="1">
      <c r="A53" s="2">
        <v>49</v>
      </c>
      <c r="B53" s="26"/>
      <c r="C53" s="25"/>
      <c r="D53" s="3"/>
      <c r="E53" s="2"/>
      <c r="F53" s="4"/>
      <c r="G53" s="4"/>
      <c r="H53" s="2"/>
      <c r="I53" s="2"/>
      <c r="J53" s="3"/>
      <c r="K53" s="2"/>
      <c r="L53" s="15" t="str">
        <f>IF(V53="D",設定用!$E$4,
IF(V53=" ","",
IF(RIGHT(Y53,2)="EH",設定用!$E$1,
IF(RIGHT(Y53,2)="EI",設定用!$E$2,
IF(LEFT(Y53,2)="AF",設定用!$E$4,
IF(LEFT(Y53,2)="AG",設定用!$E$5,
IF(LEFT(Y53,2)="BF",設定用!$E$4,
IF(LEFT(Y53,2)="BG",設定用!$E$5,
IF(LEFT(Y53,2)="CF",設定用!$E$3,
IF(LEFT(Y53,2)="CG",設定用!$E$4,設定用!$E$6))))))))))</f>
        <v/>
      </c>
      <c r="M53" s="7" t="str">
        <f t="shared" si="3"/>
        <v/>
      </c>
      <c r="N53" s="27" t="str">
        <f t="shared" si="4"/>
        <v>-</v>
      </c>
      <c r="O53" s="3"/>
      <c r="P53" s="3"/>
      <c r="Q53" s="8" t="str">
        <f t="shared" si="13"/>
        <v/>
      </c>
      <c r="R53" s="3"/>
      <c r="S53" s="4"/>
      <c r="T53" s="2"/>
      <c r="U53" s="4"/>
      <c r="V53" s="2" t="str">
        <f t="shared" si="5"/>
        <v xml:space="preserve"> </v>
      </c>
      <c r="W53" s="2" t="str">
        <f t="shared" si="6"/>
        <v xml:space="preserve"> </v>
      </c>
      <c r="X53" s="5" t="str">
        <f t="shared" si="7"/>
        <v xml:space="preserve"> </v>
      </c>
      <c r="Y53" s="5" t="str">
        <f t="shared" si="8"/>
        <v xml:space="preserve">   </v>
      </c>
      <c r="Z53" s="30" t="str">
        <f t="shared" si="9"/>
        <v/>
      </c>
      <c r="AA53" s="5" t="str">
        <f t="shared" si="10"/>
        <v/>
      </c>
      <c r="AB53" s="30" t="str">
        <f t="shared" si="11"/>
        <v/>
      </c>
      <c r="AC53" s="31" t="str">
        <f t="shared" si="0"/>
        <v/>
      </c>
      <c r="AD53" s="32" t="str">
        <f t="shared" si="12"/>
        <v/>
      </c>
      <c r="AE53" s="31" t="str">
        <f t="shared" si="1"/>
        <v/>
      </c>
      <c r="AF53" s="31" t="str">
        <f t="shared" si="2"/>
        <v/>
      </c>
      <c r="AG53" s="12"/>
      <c r="AH53" s="13"/>
      <c r="AI53" s="12"/>
      <c r="AJ53" s="13"/>
      <c r="AK53" s="12"/>
      <c r="AL53" s="13"/>
      <c r="AM53" s="14"/>
      <c r="AN53" s="13"/>
    </row>
    <row r="54" spans="1:40" ht="31.5" customHeight="1">
      <c r="A54" s="2">
        <v>50</v>
      </c>
      <c r="B54" s="26"/>
      <c r="C54" s="25"/>
      <c r="D54" s="3"/>
      <c r="E54" s="2"/>
      <c r="F54" s="4"/>
      <c r="G54" s="4"/>
      <c r="H54" s="2"/>
      <c r="I54" s="2"/>
      <c r="J54" s="3"/>
      <c r="K54" s="2"/>
      <c r="L54" s="15" t="str">
        <f>IF(V54="D",設定用!$E$4,
IF(V54=" ","",
IF(RIGHT(Y54,2)="EH",設定用!$E$1,
IF(RIGHT(Y54,2)="EI",設定用!$E$2,
IF(LEFT(Y54,2)="AF",設定用!$E$4,
IF(LEFT(Y54,2)="AG",設定用!$E$5,
IF(LEFT(Y54,2)="BF",設定用!$E$4,
IF(LEFT(Y54,2)="BG",設定用!$E$5,
IF(LEFT(Y54,2)="CF",設定用!$E$3,
IF(LEFT(Y54,2)="CG",設定用!$E$4,設定用!$E$6))))))))))</f>
        <v/>
      </c>
      <c r="M54" s="7" t="str">
        <f t="shared" si="3"/>
        <v/>
      </c>
      <c r="N54" s="27" t="str">
        <f t="shared" si="4"/>
        <v>-</v>
      </c>
      <c r="O54" s="3"/>
      <c r="P54" s="3"/>
      <c r="Q54" s="8" t="str">
        <f t="shared" si="13"/>
        <v/>
      </c>
      <c r="R54" s="3"/>
      <c r="S54" s="4"/>
      <c r="T54" s="2"/>
      <c r="U54" s="4"/>
      <c r="V54" s="2" t="str">
        <f t="shared" si="5"/>
        <v xml:space="preserve"> </v>
      </c>
      <c r="W54" s="2" t="str">
        <f t="shared" si="6"/>
        <v xml:space="preserve"> </v>
      </c>
      <c r="X54" s="5" t="str">
        <f t="shared" si="7"/>
        <v xml:space="preserve"> </v>
      </c>
      <c r="Y54" s="5" t="str">
        <f t="shared" si="8"/>
        <v xml:space="preserve">   </v>
      </c>
      <c r="Z54" s="30" t="str">
        <f t="shared" si="9"/>
        <v/>
      </c>
      <c r="AA54" s="5" t="str">
        <f t="shared" si="10"/>
        <v/>
      </c>
      <c r="AB54" s="30" t="str">
        <f t="shared" si="11"/>
        <v/>
      </c>
      <c r="AC54" s="31" t="str">
        <f t="shared" si="0"/>
        <v/>
      </c>
      <c r="AD54" s="32" t="str">
        <f t="shared" si="12"/>
        <v/>
      </c>
      <c r="AE54" s="31" t="str">
        <f t="shared" si="1"/>
        <v/>
      </c>
      <c r="AF54" s="31" t="str">
        <f t="shared" si="2"/>
        <v/>
      </c>
      <c r="AG54" s="12"/>
      <c r="AH54" s="13"/>
      <c r="AI54" s="12"/>
      <c r="AJ54" s="13"/>
      <c r="AK54" s="12"/>
      <c r="AL54" s="13"/>
      <c r="AM54" s="14"/>
      <c r="AN54" s="13"/>
    </row>
  </sheetData>
  <sheetProtection autoFilter="0"/>
  <protectedRanges>
    <protectedRange sqref="I2:J3" name="範囲5"/>
    <protectedRange sqref="S5:U54" name="範囲3"/>
    <protectedRange sqref="B5:K54" name="範囲2"/>
    <protectedRange sqref="O5:P54 R5:R54" name="範囲1"/>
    <protectedRange sqref="AG3:AN1048576 AG1:AN1" name="範囲4"/>
  </protectedRanges>
  <mergeCells count="5">
    <mergeCell ref="A1:F1"/>
    <mergeCell ref="AG3:AH3"/>
    <mergeCell ref="AI3:AJ3"/>
    <mergeCell ref="AK3:AL3"/>
    <mergeCell ref="AM3:AN3"/>
  </mergeCells>
  <phoneticPr fontId="1"/>
  <conditionalFormatting sqref="H5:K54">
    <cfRule type="expression" dxfId="21" priority="11">
      <formula>$V5="D"</formula>
    </cfRule>
  </conditionalFormatting>
  <conditionalFormatting sqref="I5:J54">
    <cfRule type="expression" dxfId="20" priority="4">
      <formula>$H5="初回シーズン"</formula>
    </cfRule>
  </conditionalFormatting>
  <conditionalFormatting sqref="I5:Q54">
    <cfRule type="expression" dxfId="19" priority="3">
      <formula>$L5="投与不可"</formula>
    </cfRule>
  </conditionalFormatting>
  <conditionalFormatting sqref="K5:K54">
    <cfRule type="expression" dxfId="18" priority="9">
      <formula>W5="G"</formula>
    </cfRule>
    <cfRule type="expression" dxfId="17" priority="10">
      <formula>W5="F"</formula>
    </cfRule>
  </conditionalFormatting>
  <conditionalFormatting sqref="L5:L54">
    <cfRule type="expression" dxfId="16" priority="8">
      <formula>IF(O5=0,"Y",IF(O5=LEFT(L5,6),"Y",IF(O5="ニルセビマブ","N","Y")))="N"</formula>
    </cfRule>
  </conditionalFormatting>
  <conditionalFormatting sqref="M5:M54">
    <cfRule type="expression" dxfId="15" priority="2">
      <formula>AND(D5="",V5&lt;&gt;" ")</formula>
    </cfRule>
  </conditionalFormatting>
  <conditionalFormatting sqref="Q5:Q54">
    <cfRule type="expression" dxfId="14" priority="5">
      <formula>IF(P5="","",IF(AND(P5&gt;=D5,P5&lt;=M5),"","Y"))="Y"</formula>
    </cfRule>
    <cfRule type="expression" dxfId="13" priority="6">
      <formula>IF(I5="ニルセビマブ",IF(P5&lt;=EOMONTH(J5,4),"Y",""),"")="Y"</formula>
    </cfRule>
    <cfRule type="expression" dxfId="12" priority="7">
      <formula>IF(O5="パリビズマブ",IF($J$2="","",IF(AND(P5&gt;=$J$2,P5&lt;=$J$3),"Y","")),IF(O5="ニルセビマブ",IF($I$2="","",IF(AND(P5&gt;=$I$2,P5&lt;=$I$3),"Y","")),""))="Y"</formula>
    </cfRule>
  </conditionalFormatting>
  <conditionalFormatting sqref="R5:R54">
    <cfRule type="expression" dxfId="11" priority="1">
      <formula>$L5="投与不可"</formula>
    </cfRule>
  </conditionalFormatting>
  <dataValidations count="11">
    <dataValidation imeMode="disabled" allowBlank="1" showInputMessage="1" showErrorMessage="1" promptTitle="投与予定日の入力エラー" prompt="赤色の場合は、生年月日～投与可能期限までの日付に変更して下さい。_x000a__x000a_緑色の場合は、ニルセビマブ前回投与日より5ヶ月以上空けて下さい。_x000a__x000a_青色の場合は、保険適応外期間です。投与予定日を変更して下さい。" sqref="Q5:Q54" xr:uid="{A9FAD09B-7C34-4C04-AB34-C54700BA0184}"/>
    <dataValidation allowBlank="1" showErrorMessage="1" sqref="N5:N54" xr:uid="{E44A8585-7FC6-46F3-9D10-32EBAC8E06D7}"/>
    <dataValidation type="date" imeMode="disabled" allowBlank="1" showInputMessage="1" showErrorMessage="1" errorTitle="投与期間外です" error="生年月日より前、もしくは、投与可能期限を過ぎています。" promptTitle="入力して下さい" prompt="必須項目_x000a_yyyy/mm/dd_x000a_例：2024/12/1" sqref="P5:P54 R5:R54" xr:uid="{CF86FC6A-16A2-4F63-AE70-2AE32E161000}">
      <formula1>D5</formula1>
      <formula2>M5</formula2>
    </dataValidation>
    <dataValidation type="date" imeMode="disabled" operator="lessThanOrEqual" allowBlank="1" showInputMessage="1" showErrorMessage="1" promptTitle="入力して下さい" prompt="必須項目_x000a_yyyy/mm/dd_x000a_例：2024/12/1" sqref="D5:D54" xr:uid="{51B21D0C-D12F-47D8-B817-C439B9B2835F}">
      <formula1>TODAY()</formula1>
    </dataValidation>
    <dataValidation allowBlank="1" showInputMessage="1" showErrorMessage="1" promptTitle="赤い場合は生年月日の入力漏れ" prompt="生年月日を入力して下さい。" sqref="M5:M54" xr:uid="{8621FEF6-B5F3-49B5-A562-0DE27C2B55F7}"/>
    <dataValidation type="date" imeMode="disabled" operator="greaterThanOrEqual" allowBlank="1" showInputMessage="1" showErrorMessage="1" promptTitle="入力して下さい" prompt="必須項目_x000a_yyyy/mm/dd_x000a_例：2024/12/1" sqref="J5:J54" xr:uid="{D3009385-A078-4995-A564-283C9077A386}">
      <formula1>D5</formula1>
    </dataValidation>
    <dataValidation type="date" imeMode="disabled" operator="greaterThanOrEqual" allowBlank="1" showInputMessage="1" showErrorMessage="1" sqref="I2:J3" xr:uid="{1C245AD1-F5B4-4C2C-9415-75BF36ACE260}">
      <formula1>36526</formula1>
    </dataValidation>
    <dataValidation type="list" imeMode="disabled" allowBlank="1" showErrorMessage="1" promptTitle="選択して下さい" prompt="セルがグレーでなければ必須" sqref="I5:I54" xr:uid="{0B5B78D5-10D5-42F2-B191-1E0F7221E974}">
      <formula1>INDIRECT(MID(H5,2,2))</formula1>
    </dataValidation>
    <dataValidation allowBlank="1" showInputMessage="1" showErrorMessage="1" promptTitle="赤い場合は投与薬剤の選択エラー" prompt="投与薬剤を変更して下さい" sqref="L5:L54" xr:uid="{5B37DE50-3226-4625-8C67-1571C968B67B}"/>
    <dataValidation type="list" imeMode="disabled" allowBlank="1" showInputMessage="1" showErrorMessage="1" error="選択肢以外の薬剤は入力できません" prompt="プルダウンから選択して下さい" sqref="O5:O54" xr:uid="{5186AC1B-3F57-43E0-9DB2-C73929B65887}">
      <formula1>INDIRECT(LEFT(L5,6))</formula1>
    </dataValidation>
    <dataValidation imeMode="disabled" allowBlank="1" showInputMessage="1" showErrorMessage="1" sqref="T5:T54 E5:E54" xr:uid="{D835DBCF-9488-448B-8055-1EBCAABA1BEA}"/>
  </dataValidations>
  <pageMargins left="0.23622047244094491" right="0.23622047244094491" top="0.74803149606299213" bottom="0.43307086614173229" header="0.31496062992125984" footer="0.31496062992125984"/>
  <pageSetup paperSize="9" scale="43" fitToHeight="0" orientation="landscape" r:id="rId1"/>
  <headerFooter>
    <oddFooter>&amp;C&amp;"Meiryo UI,標準"&amp;P / &amp;N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imeMode="disabled" allowBlank="1" showInputMessage="1" showErrorMessage="1" promptTitle="選択して下さい" prompt="セルがグレーでなければ必須" xr:uid="{22082B26-1B7D-46FF-A764-DB94D02BDD38}">
          <x14:formula1>
            <xm:f>設定用!$D:$D</xm:f>
          </x14:formula1>
          <xm:sqref>K5:K54</xm:sqref>
        </x14:dataValidation>
        <x14:dataValidation type="list" imeMode="disabled" allowBlank="1" showInputMessage="1" showErrorMessage="1" promptTitle="選択して下さい" prompt="セルがグレーでなければ必須" xr:uid="{737B7929-CB65-4396-8165-B0234C1C2177}">
          <x14:formula1>
            <xm:f>設定用!$C:$C</xm:f>
          </x14:formula1>
          <xm:sqref>H5:H54</xm:sqref>
        </x14:dataValidation>
        <x14:dataValidation type="list" imeMode="disabled" allowBlank="1" showInputMessage="1" showErrorMessage="1" promptTitle="選択して下さい" prompt="必須項目" xr:uid="{EDC1DB87-3E07-4FC5-A2B8-F3F355C2068A}">
          <x14:formula1>
            <xm:f>設定用!$A:$A</xm:f>
          </x14:formula1>
          <xm:sqref>F5:F54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4750DA-831A-444A-809B-BC0E51EDB64B}">
  <sheetPr>
    <pageSetUpPr fitToPage="1"/>
  </sheetPr>
  <dimension ref="A1:AO54"/>
  <sheetViews>
    <sheetView workbookViewId="0">
      <selection sqref="A1:F1"/>
    </sheetView>
  </sheetViews>
  <sheetFormatPr baseColWidth="10" defaultColWidth="9" defaultRowHeight="16" outlineLevelCol="1"/>
  <cols>
    <col min="1" max="1" width="3.5" style="1" customWidth="1"/>
    <col min="2" max="2" width="11.1640625" style="1" customWidth="1"/>
    <col min="3" max="3" width="11.33203125" style="1" customWidth="1"/>
    <col min="4" max="4" width="12.83203125" style="1" customWidth="1"/>
    <col min="5" max="5" width="5.5" style="1" bestFit="1" customWidth="1"/>
    <col min="6" max="6" width="38.33203125" style="1" customWidth="1"/>
    <col min="7" max="7" width="26.83203125" style="1" customWidth="1"/>
    <col min="8" max="8" width="19.6640625" style="1" customWidth="1"/>
    <col min="9" max="10" width="17.6640625" style="1" customWidth="1"/>
    <col min="11" max="11" width="10.1640625" style="1" customWidth="1"/>
    <col min="12" max="12" width="51" style="1" customWidth="1"/>
    <col min="13" max="13" width="12.6640625" style="1" customWidth="1"/>
    <col min="14" max="14" width="25.83203125" style="1" hidden="1" customWidth="1"/>
    <col min="15" max="15" width="11.1640625" style="1" customWidth="1"/>
    <col min="16" max="16" width="11.83203125" style="1" customWidth="1"/>
    <col min="17" max="17" width="8.1640625" style="1" customWidth="1"/>
    <col min="18" max="18" width="11.83203125" style="1" customWidth="1"/>
    <col min="19" max="19" width="21.33203125" style="1" customWidth="1"/>
    <col min="20" max="20" width="16.1640625" style="1" customWidth="1"/>
    <col min="21" max="21" width="23.1640625" style="1" customWidth="1"/>
    <col min="22" max="25" width="9.6640625" style="1" hidden="1" customWidth="1"/>
    <col min="26" max="26" width="11.5" style="1" hidden="1" customWidth="1"/>
    <col min="27" max="27" width="4.6640625" style="1" hidden="1" customWidth="1"/>
    <col min="28" max="29" width="11.6640625" style="1" hidden="1" customWidth="1"/>
    <col min="30" max="30" width="4.6640625" style="1" hidden="1" customWidth="1"/>
    <col min="31" max="32" width="11.6640625" style="1" hidden="1" customWidth="1"/>
    <col min="33" max="40" width="8.1640625" style="1" hidden="1" customWidth="1" outlineLevel="1"/>
    <col min="41" max="41" width="9" style="1" collapsed="1"/>
    <col min="42" max="16384" width="9" style="1"/>
  </cols>
  <sheetData>
    <row r="1" spans="1:40" ht="25">
      <c r="A1" s="81" t="s">
        <v>48</v>
      </c>
      <c r="B1" s="81"/>
      <c r="C1" s="81"/>
      <c r="D1" s="81"/>
      <c r="E1" s="81"/>
      <c r="F1" s="81"/>
      <c r="G1" s="33"/>
      <c r="I1" s="21" t="s">
        <v>44</v>
      </c>
      <c r="J1" s="21" t="s">
        <v>45</v>
      </c>
      <c r="M1" s="1" t="s">
        <v>60</v>
      </c>
      <c r="Q1" s="1" t="s">
        <v>62</v>
      </c>
    </row>
    <row r="2" spans="1:40" ht="23.25" customHeight="1" thickBot="1">
      <c r="A2" s="20" t="s">
        <v>43</v>
      </c>
      <c r="H2" s="2" t="s">
        <v>46</v>
      </c>
      <c r="I2" s="23">
        <v>45597</v>
      </c>
      <c r="J2" s="23">
        <v>45689</v>
      </c>
      <c r="Q2" s="1" t="s">
        <v>63</v>
      </c>
    </row>
    <row r="3" spans="1:40" ht="23.25" customHeight="1">
      <c r="A3" s="22" t="s">
        <v>28</v>
      </c>
      <c r="H3" s="2" t="s">
        <v>47</v>
      </c>
      <c r="I3" s="24">
        <v>45716</v>
      </c>
      <c r="J3" s="24">
        <v>45716</v>
      </c>
      <c r="Q3" s="1" t="s">
        <v>61</v>
      </c>
      <c r="AG3" s="77" t="s">
        <v>66</v>
      </c>
      <c r="AH3" s="78"/>
      <c r="AI3" s="77" t="s">
        <v>29</v>
      </c>
      <c r="AJ3" s="78"/>
      <c r="AK3" s="77" t="s">
        <v>30</v>
      </c>
      <c r="AL3" s="78"/>
      <c r="AM3" s="79" t="s">
        <v>31</v>
      </c>
      <c r="AN3" s="78"/>
    </row>
    <row r="4" spans="1:40" ht="61.5" customHeight="1">
      <c r="A4" s="6" t="s">
        <v>16</v>
      </c>
      <c r="B4" s="17" t="s">
        <v>0</v>
      </c>
      <c r="C4" s="17" t="s">
        <v>1</v>
      </c>
      <c r="D4" s="17" t="s">
        <v>2</v>
      </c>
      <c r="E4" s="18" t="s">
        <v>6</v>
      </c>
      <c r="F4" s="17" t="s">
        <v>5</v>
      </c>
      <c r="G4" s="17" t="s">
        <v>64</v>
      </c>
      <c r="H4" s="18" t="s">
        <v>21</v>
      </c>
      <c r="I4" s="18" t="s">
        <v>41</v>
      </c>
      <c r="J4" s="18" t="s">
        <v>42</v>
      </c>
      <c r="K4" s="17" t="s">
        <v>4</v>
      </c>
      <c r="L4" s="17" t="s">
        <v>3</v>
      </c>
      <c r="M4" s="18" t="s">
        <v>25</v>
      </c>
      <c r="N4" s="18" t="s">
        <v>59</v>
      </c>
      <c r="O4" s="18" t="s">
        <v>26</v>
      </c>
      <c r="P4" s="18" t="s">
        <v>40</v>
      </c>
      <c r="Q4" s="19" t="s">
        <v>20</v>
      </c>
      <c r="R4" s="17" t="s">
        <v>65</v>
      </c>
      <c r="S4" s="17" t="s">
        <v>7</v>
      </c>
      <c r="T4" s="17" t="s">
        <v>23</v>
      </c>
      <c r="U4" s="17" t="s">
        <v>22</v>
      </c>
      <c r="V4" s="6" t="s">
        <v>8</v>
      </c>
      <c r="W4" s="6" t="s">
        <v>9</v>
      </c>
      <c r="X4" s="6" t="s">
        <v>10</v>
      </c>
      <c r="Y4" s="6" t="s">
        <v>12</v>
      </c>
      <c r="Z4" s="6" t="s">
        <v>52</v>
      </c>
      <c r="AA4" s="29" t="s">
        <v>53</v>
      </c>
      <c r="AB4" s="29" t="s">
        <v>54</v>
      </c>
      <c r="AC4" s="29" t="s">
        <v>55</v>
      </c>
      <c r="AD4" s="28" t="s">
        <v>56</v>
      </c>
      <c r="AE4" s="28" t="s">
        <v>57</v>
      </c>
      <c r="AF4" s="28" t="s">
        <v>58</v>
      </c>
      <c r="AG4" s="9"/>
      <c r="AH4" s="10"/>
      <c r="AI4" s="9"/>
      <c r="AJ4" s="10"/>
      <c r="AK4" s="9"/>
      <c r="AL4" s="10"/>
      <c r="AM4" s="11"/>
      <c r="AN4" s="10"/>
    </row>
    <row r="5" spans="1:40" ht="31.5" customHeight="1">
      <c r="A5" s="2">
        <v>1</v>
      </c>
      <c r="B5" s="26"/>
      <c r="C5" s="25"/>
      <c r="D5" s="3"/>
      <c r="E5" s="2"/>
      <c r="F5" s="4"/>
      <c r="G5" s="4"/>
      <c r="H5" s="2"/>
      <c r="I5" s="2"/>
      <c r="J5" s="3"/>
      <c r="K5" s="2"/>
      <c r="L5" s="15" t="str">
        <f>IF(V5="D",設定用!$E$4,
IF(V5=" ","",
IF(RIGHT(Y5,2)="EH",設定用!$E$1,
IF(RIGHT(Y5,2)="EI",設定用!$E$2,
IF(LEFT(Y5,2)="AF",設定用!$E$4,
IF(LEFT(Y5,2)="AG",設定用!$E$5,
IF(LEFT(Y5,2)="BF",設定用!$E$4,
IF(LEFT(Y5,2)="BG",設定用!$E$5,
IF(LEFT(Y5,2)="CF",設定用!$E$3,
IF(LEFT(Y5,2)="CG",設定用!$E$4,設定用!$E$6))))))))))</f>
        <v/>
      </c>
      <c r="M5" s="7" t="str">
        <f>IF(L5="投与不可","",IF(D5="","",IF(V5="A",EDATE(D5,13)-1,IF(V5="B",EDATE(D5,7)-1,IF(V5=" ","",EDATE(D5,25)-1)))))</f>
        <v/>
      </c>
      <c r="N5" s="27" t="str">
        <f>IF(AA5="",IF(AD5="","-",IF(AD5="B","-",IF(AD5="D",CONCATENATE(TEXT(AE5,"yyyy/m/d"),"~",TEXT(AF5,"yyyy/m/d"),CHAR(10),TEXT($J$3+1,"yyyy/m/d"),"~",TEXT(M5,"yyyy/m/d")),CONCATENATE(TEXT(AE5,"yyyy/m/d"),"~",TEXT(AF5,"yyyy/m/d"))))),IF(AA5="B","-",IF(AA5="D",CONCATENATE(TEXT(AB5,"yyyy/m/d"),"~",TEXT(AC5,"yyyy/m/d"),CHAR(10),TEXT($I$3+1,"yyyy/m/d"),"~",TEXT(M5,"yyyy/m/d")),CONCATENATE(TEXT(AB5,"yyyy/m/d"),"~",TEXT(AC5,"yyyy/m/d")))))</f>
        <v>-</v>
      </c>
      <c r="O5" s="3"/>
      <c r="P5" s="3"/>
      <c r="Q5" s="8" t="str">
        <f>IF(P5="","",DATEDIF(D5,P5,"M"))</f>
        <v/>
      </c>
      <c r="R5" s="3"/>
      <c r="S5" s="4"/>
      <c r="T5" s="2"/>
      <c r="U5" s="4"/>
      <c r="V5" s="2" t="str">
        <f>IF($F5="在胎期間28週以下の早産12カ月齢以下の児","A",IF($F5="在胎期間29週～35週の早産6カ月齢以下の児","B",IF($F5="24カ月齢以下のCLD/CHD/免疫不全/ダウン","C",IF($F5="24カ月齢以下のパリビズマブ新規適応5疾患","D"," "))))</f>
        <v xml:space="preserve"> </v>
      </c>
      <c r="W5" s="2" t="str">
        <f>IF($H5="初回シーズン","E",IF($H5="2回目シーズン","F",IF($H5="3回目シーズン","G"," ")))</f>
        <v xml:space="preserve"> </v>
      </c>
      <c r="X5" s="5" t="str">
        <f>IF($K5="5kg未満","H",IF($K5="5kg以上","I"," "))</f>
        <v xml:space="preserve"> </v>
      </c>
      <c r="Y5" s="5" t="str">
        <f>$V5&amp;$W5&amp;$X5</f>
        <v xml:space="preserve">   </v>
      </c>
      <c r="Z5" s="30" t="str">
        <f>IF(D5="","",IF(I5="ニルセビマブ",EOMONTH(J5,4)+1,IF(AND(O5="ニルセビマブ",D5&gt;=$I$2,D5&lt;=$I$3),$I$3+1,IF(AND(O5="パリビズマブ",D5&gt;=$J$2,D5&lt;=$J$3),$J$3+1,D5))))</f>
        <v/>
      </c>
      <c r="AA5" s="5" t="str">
        <f>IF(OR(L5="投与不可",M5&lt;=Z5),"",
IF(O5="ニルセビマブ",IF($I$2="","G",IF(Z5&gt;$I$3,"A",IF(Z5&gt;$I$2,IF(M5&lt;$I$3,"B","C"),IF(M5&gt;$I$2,IF(M5&gt;$I$3,"D","E"),"F")))),""))</f>
        <v/>
      </c>
      <c r="AB5" s="30" t="str">
        <f>IF(OR(AA5="B",AA5=""),"",IF(AA5="C",$I$3+1,Z5))</f>
        <v/>
      </c>
      <c r="AC5" s="31" t="str">
        <f t="shared" ref="AC5:AC54" si="0">IF(OR(AA5="B",AA5=""),"",IF(OR(AA5="A",AA5="C",AA5="G",AA5="F"),M5,$I$2-1))</f>
        <v/>
      </c>
      <c r="AD5" s="32" t="str">
        <f>IF(OR(L5="投与不可",M5&lt;=Z5),"",
IF(O5="パリビズマブ",IF($J$2="","G",IF(Z5&gt;$J$3,"A",IF(Z5&gt;$J$2,IF(M5&lt;$J$3,"B","C"),IF(M5&gt;$J$2,IF(M5&gt;$J$3,"D","E"),"F")))),""))</f>
        <v/>
      </c>
      <c r="AE5" s="31" t="str">
        <f t="shared" ref="AE5:AE54" si="1">IF(OR(AD5="B",AD5=""),"",IF(AD5="C",$J$3+1,Z5))</f>
        <v/>
      </c>
      <c r="AF5" s="31" t="str">
        <f t="shared" ref="AF5:AF54" si="2">IF(OR(AD5="B",AD5=""),"",IF(OR(AD5="A",AD5="C",AD5="G",AD5="F"),M5,$J$2-1))</f>
        <v/>
      </c>
      <c r="AG5" s="12"/>
      <c r="AH5" s="13"/>
      <c r="AI5" s="12"/>
      <c r="AJ5" s="13"/>
      <c r="AK5" s="12"/>
      <c r="AL5" s="13"/>
      <c r="AM5" s="14"/>
      <c r="AN5" s="13"/>
    </row>
    <row r="6" spans="1:40" ht="31.5" customHeight="1">
      <c r="A6" s="2">
        <v>2</v>
      </c>
      <c r="B6" s="26"/>
      <c r="C6" s="25"/>
      <c r="D6" s="3"/>
      <c r="E6" s="2"/>
      <c r="F6" s="4"/>
      <c r="G6" s="4"/>
      <c r="H6" s="2"/>
      <c r="I6" s="2"/>
      <c r="J6" s="3"/>
      <c r="K6" s="2"/>
      <c r="L6" s="15" t="str">
        <f>IF(V6="D",設定用!$E$4,
IF(V6=" ","",
IF(RIGHT(Y6,2)="EH",設定用!$E$1,
IF(RIGHT(Y6,2)="EI",設定用!$E$2,
IF(LEFT(Y6,2)="AF",設定用!$E$4,
IF(LEFT(Y6,2)="AG",設定用!$E$5,
IF(LEFT(Y6,2)="BF",設定用!$E$4,
IF(LEFT(Y6,2)="BG",設定用!$E$5,
IF(LEFT(Y6,2)="CF",設定用!$E$3,
IF(LEFT(Y6,2)="CG",設定用!$E$4,設定用!$E$6))))))))))</f>
        <v/>
      </c>
      <c r="M6" s="7" t="str">
        <f t="shared" ref="M6:M54" si="3">IF(L6="投与不可","",IF(D6="","",IF(V6="A",EDATE(D6,13)-1,IF(V6="B",EDATE(D6,7)-1,IF(V6=" ","",EDATE(D6,25)-1)))))</f>
        <v/>
      </c>
      <c r="N6" s="27" t="str">
        <f t="shared" ref="N6:N54" si="4">IF(AA6="",IF(AD6="","-",IF(AD6="B","-",IF(AD6="D",CONCATENATE(TEXT(AE6,"yyyy/m/d"),"~",TEXT(AF6,"yyyy/m/d"),CHAR(10),TEXT($J$3+1,"yyyy/m/d"),"~",TEXT(M6,"yyyy/m/d")),CONCATENATE(TEXT(AE6,"yyyy/m/d"),"~",TEXT(AF6,"yyyy/m/d"))))),IF(AA6="B","-",IF(AA6="D",CONCATENATE(TEXT(AB6,"yyyy/m/d"),"~",TEXT(AC6,"yyyy/m/d"),CHAR(10),TEXT($I$3+1,"yyyy/m/d"),"~",TEXT(M6,"yyyy/m/d")),CONCATENATE(TEXT(AB6,"yyyy/m/d"),"~",TEXT(AC6,"yyyy/m/d")))))</f>
        <v>-</v>
      </c>
      <c r="O6" s="3"/>
      <c r="P6" s="3"/>
      <c r="Q6" s="8" t="str">
        <f>IF(P6="","",DATEDIF(D6,P6,"M"))</f>
        <v/>
      </c>
      <c r="R6" s="3"/>
      <c r="S6" s="4"/>
      <c r="T6" s="2"/>
      <c r="U6" s="4"/>
      <c r="V6" s="2" t="str">
        <f t="shared" ref="V6:V54" si="5">IF($F6="在胎期間28週以下の早産12カ月齢以下の児","A",IF($F6="在胎期間29週～35週の早産6カ月齢以下の児","B",IF($F6="24カ月齢以下のCLD/CHD/免疫不全/ダウン","C",IF($F6="24カ月齢以下のパリビズマブ新規適応5疾患","D"," "))))</f>
        <v xml:space="preserve"> </v>
      </c>
      <c r="W6" s="2" t="str">
        <f t="shared" ref="W6:W54" si="6">IF($H6="初回シーズン","E",IF($H6="2回目シーズン","F",IF($H6="3回目シーズン","G"," ")))</f>
        <v xml:space="preserve"> </v>
      </c>
      <c r="X6" s="5" t="str">
        <f t="shared" ref="X6:X54" si="7">IF($K6="5kg未満","H",IF($K6="5kg以上","I"," "))</f>
        <v xml:space="preserve"> </v>
      </c>
      <c r="Y6" s="5" t="str">
        <f t="shared" ref="Y6:Y54" si="8">$V6&amp;$W6&amp;$X6</f>
        <v xml:space="preserve">   </v>
      </c>
      <c r="Z6" s="30" t="str">
        <f t="shared" ref="Z6:Z54" si="9">IF(D6="","",IF(I6="ニルセビマブ",EOMONTH(J6,4)+1,IF(AND(O6="ニルセビマブ",D6&gt;=$I$2,D6&lt;=$I$3),$I$3+1,IF(AND(O6="パリビズマブ",D6&gt;=$J$2,D6&lt;=$J$3),$J$3+1,D6))))</f>
        <v/>
      </c>
      <c r="AA6" s="5" t="str">
        <f t="shared" ref="AA6:AA54" si="10">IF(OR(L6="投与不可",M6&lt;=Z6),"",
IF(O6="ニルセビマブ",IF($I$2="","G",IF(Z6&gt;$I$3,"A",IF(Z6&gt;$I$2,IF(M6&lt;$I$3,"B","C"),IF(M6&gt;$I$2,IF(M6&gt;$I$3,"D","E"),"F")))),""))</f>
        <v/>
      </c>
      <c r="AB6" s="30" t="str">
        <f t="shared" ref="AB6:AB54" si="11">IF(OR(AA6="B",AA6=""),"",IF(AA6="C",$I$3+1,Z6))</f>
        <v/>
      </c>
      <c r="AC6" s="31" t="str">
        <f t="shared" si="0"/>
        <v/>
      </c>
      <c r="AD6" s="32" t="str">
        <f t="shared" ref="AD6:AD54" si="12">IF(OR(L6="投与不可",M6&lt;=Z6),"",
IF(O6="パリビズマブ",IF($J$2="","G",IF(Z6&gt;$J$3,"A",IF(Z6&gt;$J$2,IF(M6&lt;$J$3,"B","C"),IF(M6&gt;$J$2,IF(M6&gt;$J$3,"D","E"),"F")))),""))</f>
        <v/>
      </c>
      <c r="AE6" s="31" t="str">
        <f t="shared" si="1"/>
        <v/>
      </c>
      <c r="AF6" s="31" t="str">
        <f t="shared" si="2"/>
        <v/>
      </c>
      <c r="AG6" s="12"/>
      <c r="AH6" s="13"/>
      <c r="AI6" s="12"/>
      <c r="AJ6" s="13"/>
      <c r="AK6" s="12"/>
      <c r="AL6" s="13"/>
      <c r="AM6" s="14"/>
      <c r="AN6" s="13"/>
    </row>
    <row r="7" spans="1:40" ht="31.5" customHeight="1">
      <c r="A7" s="2">
        <v>3</v>
      </c>
      <c r="B7" s="26"/>
      <c r="C7" s="25"/>
      <c r="D7" s="3"/>
      <c r="E7" s="2"/>
      <c r="F7" s="4"/>
      <c r="G7" s="4"/>
      <c r="H7" s="2"/>
      <c r="I7" s="2"/>
      <c r="J7" s="3"/>
      <c r="K7" s="2"/>
      <c r="L7" s="15" t="str">
        <f>IF(V7="D",設定用!$E$4,
IF(V7=" ","",
IF(RIGHT(Y7,2)="EH",設定用!$E$1,
IF(RIGHT(Y7,2)="EI",設定用!$E$2,
IF(LEFT(Y7,2)="AF",設定用!$E$4,
IF(LEFT(Y7,2)="AG",設定用!$E$5,
IF(LEFT(Y7,2)="BF",設定用!$E$4,
IF(LEFT(Y7,2)="BG",設定用!$E$5,
IF(LEFT(Y7,2)="CF",設定用!$E$3,
IF(LEFT(Y7,2)="CG",設定用!$E$4,設定用!$E$6))))))))))</f>
        <v/>
      </c>
      <c r="M7" s="7" t="str">
        <f t="shared" si="3"/>
        <v/>
      </c>
      <c r="N7" s="27" t="str">
        <f t="shared" si="4"/>
        <v>-</v>
      </c>
      <c r="O7" s="3"/>
      <c r="P7" s="3"/>
      <c r="Q7" s="8" t="str">
        <f t="shared" ref="Q7:Q54" si="13">IF(P7="","",DATEDIF(D7,P7,"M"))</f>
        <v/>
      </c>
      <c r="R7" s="3"/>
      <c r="S7" s="4"/>
      <c r="T7" s="2"/>
      <c r="U7" s="4"/>
      <c r="V7" s="2" t="str">
        <f t="shared" si="5"/>
        <v xml:space="preserve"> </v>
      </c>
      <c r="W7" s="2" t="str">
        <f t="shared" si="6"/>
        <v xml:space="preserve"> </v>
      </c>
      <c r="X7" s="5" t="str">
        <f t="shared" si="7"/>
        <v xml:space="preserve"> </v>
      </c>
      <c r="Y7" s="5" t="str">
        <f t="shared" si="8"/>
        <v xml:space="preserve">   </v>
      </c>
      <c r="Z7" s="30" t="str">
        <f t="shared" si="9"/>
        <v/>
      </c>
      <c r="AA7" s="5" t="str">
        <f t="shared" si="10"/>
        <v/>
      </c>
      <c r="AB7" s="30" t="str">
        <f t="shared" si="11"/>
        <v/>
      </c>
      <c r="AC7" s="31" t="str">
        <f t="shared" si="0"/>
        <v/>
      </c>
      <c r="AD7" s="32" t="str">
        <f t="shared" si="12"/>
        <v/>
      </c>
      <c r="AE7" s="31" t="str">
        <f t="shared" si="1"/>
        <v/>
      </c>
      <c r="AF7" s="31" t="str">
        <f t="shared" si="2"/>
        <v/>
      </c>
      <c r="AG7" s="12"/>
      <c r="AH7" s="13"/>
      <c r="AI7" s="12"/>
      <c r="AJ7" s="13"/>
      <c r="AK7" s="12"/>
      <c r="AL7" s="13"/>
      <c r="AM7" s="14"/>
      <c r="AN7" s="13"/>
    </row>
    <row r="8" spans="1:40" ht="31.5" customHeight="1">
      <c r="A8" s="2">
        <v>4</v>
      </c>
      <c r="B8" s="26"/>
      <c r="C8" s="25"/>
      <c r="D8" s="3"/>
      <c r="E8" s="2"/>
      <c r="F8" s="4"/>
      <c r="G8" s="4"/>
      <c r="H8" s="2"/>
      <c r="I8" s="2"/>
      <c r="J8" s="3"/>
      <c r="K8" s="2"/>
      <c r="L8" s="15" t="str">
        <f>IF(V8="D",設定用!$E$4,
IF(V8=" ","",
IF(RIGHT(Y8,2)="EH",設定用!$E$1,
IF(RIGHT(Y8,2)="EI",設定用!$E$2,
IF(LEFT(Y8,2)="AF",設定用!$E$4,
IF(LEFT(Y8,2)="AG",設定用!$E$5,
IF(LEFT(Y8,2)="BF",設定用!$E$4,
IF(LEFT(Y8,2)="BG",設定用!$E$5,
IF(LEFT(Y8,2)="CF",設定用!$E$3,
IF(LEFT(Y8,2)="CG",設定用!$E$4,設定用!$E$6))))))))))</f>
        <v/>
      </c>
      <c r="M8" s="7" t="str">
        <f t="shared" si="3"/>
        <v/>
      </c>
      <c r="N8" s="27" t="str">
        <f t="shared" si="4"/>
        <v>-</v>
      </c>
      <c r="O8" s="3"/>
      <c r="P8" s="3"/>
      <c r="Q8" s="8" t="str">
        <f>IF(P8="","",DATEDIF(D8,P8,"M"))</f>
        <v/>
      </c>
      <c r="R8" s="3"/>
      <c r="S8" s="4"/>
      <c r="T8" s="2"/>
      <c r="U8" s="4"/>
      <c r="V8" s="2" t="str">
        <f t="shared" si="5"/>
        <v xml:space="preserve"> </v>
      </c>
      <c r="W8" s="2" t="str">
        <f t="shared" si="6"/>
        <v xml:space="preserve"> </v>
      </c>
      <c r="X8" s="5" t="str">
        <f t="shared" si="7"/>
        <v xml:space="preserve"> </v>
      </c>
      <c r="Y8" s="5" t="str">
        <f t="shared" si="8"/>
        <v xml:space="preserve">   </v>
      </c>
      <c r="Z8" s="30" t="str">
        <f t="shared" si="9"/>
        <v/>
      </c>
      <c r="AA8" s="5" t="str">
        <f t="shared" si="10"/>
        <v/>
      </c>
      <c r="AB8" s="30" t="str">
        <f t="shared" si="11"/>
        <v/>
      </c>
      <c r="AC8" s="31" t="str">
        <f t="shared" si="0"/>
        <v/>
      </c>
      <c r="AD8" s="32" t="str">
        <f t="shared" si="12"/>
        <v/>
      </c>
      <c r="AE8" s="31" t="str">
        <f t="shared" si="1"/>
        <v/>
      </c>
      <c r="AF8" s="31" t="str">
        <f t="shared" si="2"/>
        <v/>
      </c>
      <c r="AG8" s="12"/>
      <c r="AH8" s="13"/>
      <c r="AI8" s="12"/>
      <c r="AJ8" s="13"/>
      <c r="AK8" s="12"/>
      <c r="AL8" s="13"/>
      <c r="AM8" s="14"/>
      <c r="AN8" s="13"/>
    </row>
    <row r="9" spans="1:40" ht="31.5" customHeight="1">
      <c r="A9" s="2">
        <v>5</v>
      </c>
      <c r="B9" s="26"/>
      <c r="C9" s="25"/>
      <c r="D9" s="3"/>
      <c r="E9" s="2"/>
      <c r="F9" s="4"/>
      <c r="G9" s="4"/>
      <c r="H9" s="2"/>
      <c r="I9" s="2"/>
      <c r="J9" s="3"/>
      <c r="K9" s="2"/>
      <c r="L9" s="15" t="str">
        <f>IF(V9="D",設定用!$E$4,
IF(V9=" ","",
IF(RIGHT(Y9,2)="EH",設定用!$E$1,
IF(RIGHT(Y9,2)="EI",設定用!$E$2,
IF(LEFT(Y9,2)="AF",設定用!$E$4,
IF(LEFT(Y9,2)="AG",設定用!$E$5,
IF(LEFT(Y9,2)="BF",設定用!$E$4,
IF(LEFT(Y9,2)="BG",設定用!$E$5,
IF(LEFT(Y9,2)="CF",設定用!$E$3,
IF(LEFT(Y9,2)="CG",設定用!$E$4,設定用!$E$6))))))))))</f>
        <v/>
      </c>
      <c r="M9" s="7" t="str">
        <f t="shared" si="3"/>
        <v/>
      </c>
      <c r="N9" s="27" t="str">
        <f t="shared" si="4"/>
        <v>-</v>
      </c>
      <c r="O9" s="3"/>
      <c r="P9" s="3"/>
      <c r="Q9" s="8" t="str">
        <f t="shared" si="13"/>
        <v/>
      </c>
      <c r="R9" s="3"/>
      <c r="S9" s="4"/>
      <c r="T9" s="2"/>
      <c r="U9" s="4"/>
      <c r="V9" s="2" t="str">
        <f t="shared" si="5"/>
        <v xml:space="preserve"> </v>
      </c>
      <c r="W9" s="2" t="str">
        <f t="shared" si="6"/>
        <v xml:space="preserve"> </v>
      </c>
      <c r="X9" s="5" t="str">
        <f t="shared" si="7"/>
        <v xml:space="preserve"> </v>
      </c>
      <c r="Y9" s="5" t="str">
        <f t="shared" si="8"/>
        <v xml:space="preserve">   </v>
      </c>
      <c r="Z9" s="30" t="str">
        <f t="shared" si="9"/>
        <v/>
      </c>
      <c r="AA9" s="5" t="str">
        <f t="shared" si="10"/>
        <v/>
      </c>
      <c r="AB9" s="30" t="str">
        <f t="shared" si="11"/>
        <v/>
      </c>
      <c r="AC9" s="31" t="str">
        <f t="shared" si="0"/>
        <v/>
      </c>
      <c r="AD9" s="32" t="str">
        <f t="shared" si="12"/>
        <v/>
      </c>
      <c r="AE9" s="31" t="str">
        <f t="shared" si="1"/>
        <v/>
      </c>
      <c r="AF9" s="31" t="str">
        <f t="shared" si="2"/>
        <v/>
      </c>
      <c r="AG9" s="12"/>
      <c r="AH9" s="13"/>
      <c r="AI9" s="12"/>
      <c r="AJ9" s="13"/>
      <c r="AK9" s="12"/>
      <c r="AL9" s="13"/>
      <c r="AM9" s="14"/>
      <c r="AN9" s="13"/>
    </row>
    <row r="10" spans="1:40" ht="31.5" customHeight="1">
      <c r="A10" s="2">
        <v>6</v>
      </c>
      <c r="B10" s="26"/>
      <c r="C10" s="25"/>
      <c r="D10" s="3"/>
      <c r="E10" s="2"/>
      <c r="F10" s="4"/>
      <c r="G10" s="4"/>
      <c r="H10" s="2"/>
      <c r="I10" s="2"/>
      <c r="J10" s="3"/>
      <c r="K10" s="2"/>
      <c r="L10" s="15" t="str">
        <f>IF(V10="D",設定用!$E$4,
IF(V10=" ","",
IF(RIGHT(Y10,2)="EH",設定用!$E$1,
IF(RIGHT(Y10,2)="EI",設定用!$E$2,
IF(LEFT(Y10,2)="AF",設定用!$E$4,
IF(LEFT(Y10,2)="AG",設定用!$E$5,
IF(LEFT(Y10,2)="BF",設定用!$E$4,
IF(LEFT(Y10,2)="BG",設定用!$E$5,
IF(LEFT(Y10,2)="CF",設定用!$E$3,
IF(LEFT(Y10,2)="CG",設定用!$E$4,設定用!$E$6))))))))))</f>
        <v/>
      </c>
      <c r="M10" s="7" t="str">
        <f t="shared" si="3"/>
        <v/>
      </c>
      <c r="N10" s="27" t="str">
        <f t="shared" si="4"/>
        <v>-</v>
      </c>
      <c r="O10" s="3"/>
      <c r="P10" s="3"/>
      <c r="Q10" s="8" t="str">
        <f t="shared" si="13"/>
        <v/>
      </c>
      <c r="R10" s="3"/>
      <c r="S10" s="4"/>
      <c r="T10" s="2"/>
      <c r="U10" s="4"/>
      <c r="V10" s="2" t="str">
        <f t="shared" si="5"/>
        <v xml:space="preserve"> </v>
      </c>
      <c r="W10" s="2" t="str">
        <f t="shared" si="6"/>
        <v xml:space="preserve"> </v>
      </c>
      <c r="X10" s="5" t="str">
        <f t="shared" si="7"/>
        <v xml:space="preserve"> </v>
      </c>
      <c r="Y10" s="5" t="str">
        <f t="shared" si="8"/>
        <v xml:space="preserve">   </v>
      </c>
      <c r="Z10" s="30" t="str">
        <f t="shared" si="9"/>
        <v/>
      </c>
      <c r="AA10" s="5" t="str">
        <f t="shared" si="10"/>
        <v/>
      </c>
      <c r="AB10" s="30" t="str">
        <f t="shared" si="11"/>
        <v/>
      </c>
      <c r="AC10" s="31" t="str">
        <f t="shared" si="0"/>
        <v/>
      </c>
      <c r="AD10" s="32" t="str">
        <f t="shared" si="12"/>
        <v/>
      </c>
      <c r="AE10" s="31" t="str">
        <f t="shared" si="1"/>
        <v/>
      </c>
      <c r="AF10" s="31" t="str">
        <f t="shared" si="2"/>
        <v/>
      </c>
      <c r="AG10" s="12"/>
      <c r="AH10" s="13"/>
      <c r="AI10" s="12"/>
      <c r="AJ10" s="13"/>
      <c r="AK10" s="12"/>
      <c r="AL10" s="13"/>
      <c r="AM10" s="14"/>
      <c r="AN10" s="13"/>
    </row>
    <row r="11" spans="1:40" ht="31.5" customHeight="1">
      <c r="A11" s="2">
        <v>7</v>
      </c>
      <c r="B11" s="26"/>
      <c r="C11" s="25"/>
      <c r="D11" s="3"/>
      <c r="E11" s="2"/>
      <c r="F11" s="4"/>
      <c r="G11" s="4"/>
      <c r="H11" s="2"/>
      <c r="I11" s="2"/>
      <c r="J11" s="3"/>
      <c r="K11" s="2"/>
      <c r="L11" s="15" t="str">
        <f>IF(V11="D",設定用!$E$4,
IF(V11=" ","",
IF(RIGHT(Y11,2)="EH",設定用!$E$1,
IF(RIGHT(Y11,2)="EI",設定用!$E$2,
IF(LEFT(Y11,2)="AF",設定用!$E$4,
IF(LEFT(Y11,2)="AG",設定用!$E$5,
IF(LEFT(Y11,2)="BF",設定用!$E$4,
IF(LEFT(Y11,2)="BG",設定用!$E$5,
IF(LEFT(Y11,2)="CF",設定用!$E$3,
IF(LEFT(Y11,2)="CG",設定用!$E$4,設定用!$E$6))))))))))</f>
        <v/>
      </c>
      <c r="M11" s="7" t="str">
        <f t="shared" si="3"/>
        <v/>
      </c>
      <c r="N11" s="27" t="str">
        <f t="shared" si="4"/>
        <v>-</v>
      </c>
      <c r="O11" s="3"/>
      <c r="P11" s="3"/>
      <c r="Q11" s="8" t="str">
        <f t="shared" si="13"/>
        <v/>
      </c>
      <c r="R11" s="3"/>
      <c r="S11" s="4"/>
      <c r="T11" s="2"/>
      <c r="U11" s="4"/>
      <c r="V11" s="2" t="str">
        <f t="shared" si="5"/>
        <v xml:space="preserve"> </v>
      </c>
      <c r="W11" s="2" t="str">
        <f t="shared" si="6"/>
        <v xml:space="preserve"> </v>
      </c>
      <c r="X11" s="5" t="str">
        <f t="shared" si="7"/>
        <v xml:space="preserve"> </v>
      </c>
      <c r="Y11" s="5" t="str">
        <f t="shared" si="8"/>
        <v xml:space="preserve">   </v>
      </c>
      <c r="Z11" s="30" t="str">
        <f t="shared" si="9"/>
        <v/>
      </c>
      <c r="AA11" s="5" t="str">
        <f t="shared" si="10"/>
        <v/>
      </c>
      <c r="AB11" s="30" t="str">
        <f t="shared" si="11"/>
        <v/>
      </c>
      <c r="AC11" s="31" t="str">
        <f t="shared" si="0"/>
        <v/>
      </c>
      <c r="AD11" s="32" t="str">
        <f t="shared" si="12"/>
        <v/>
      </c>
      <c r="AE11" s="31" t="str">
        <f t="shared" si="1"/>
        <v/>
      </c>
      <c r="AF11" s="31" t="str">
        <f t="shared" si="2"/>
        <v/>
      </c>
      <c r="AG11" s="12"/>
      <c r="AH11" s="13"/>
      <c r="AI11" s="12"/>
      <c r="AJ11" s="13"/>
      <c r="AK11" s="12"/>
      <c r="AL11" s="13"/>
      <c r="AM11" s="14"/>
      <c r="AN11" s="13"/>
    </row>
    <row r="12" spans="1:40" ht="31.5" customHeight="1">
      <c r="A12" s="2">
        <v>8</v>
      </c>
      <c r="B12" s="26"/>
      <c r="C12" s="25"/>
      <c r="D12" s="3"/>
      <c r="E12" s="2"/>
      <c r="F12" s="4"/>
      <c r="G12" s="4"/>
      <c r="H12" s="2"/>
      <c r="I12" s="2"/>
      <c r="J12" s="3"/>
      <c r="K12" s="2"/>
      <c r="L12" s="15" t="str">
        <f>IF(V12="D",設定用!$E$4,
IF(V12=" ","",
IF(RIGHT(Y12,2)="EH",設定用!$E$1,
IF(RIGHT(Y12,2)="EI",設定用!$E$2,
IF(LEFT(Y12,2)="AF",設定用!$E$4,
IF(LEFT(Y12,2)="AG",設定用!$E$5,
IF(LEFT(Y12,2)="BF",設定用!$E$4,
IF(LEFT(Y12,2)="BG",設定用!$E$5,
IF(LEFT(Y12,2)="CF",設定用!$E$3,
IF(LEFT(Y12,2)="CG",設定用!$E$4,設定用!$E$6))))))))))</f>
        <v/>
      </c>
      <c r="M12" s="7" t="str">
        <f t="shared" si="3"/>
        <v/>
      </c>
      <c r="N12" s="27" t="str">
        <f t="shared" si="4"/>
        <v>-</v>
      </c>
      <c r="O12" s="3"/>
      <c r="P12" s="3"/>
      <c r="Q12" s="8" t="str">
        <f t="shared" si="13"/>
        <v/>
      </c>
      <c r="R12" s="3"/>
      <c r="S12" s="4"/>
      <c r="T12" s="2"/>
      <c r="U12" s="4"/>
      <c r="V12" s="2" t="str">
        <f t="shared" si="5"/>
        <v xml:space="preserve"> </v>
      </c>
      <c r="W12" s="2" t="str">
        <f t="shared" si="6"/>
        <v xml:space="preserve"> </v>
      </c>
      <c r="X12" s="5" t="str">
        <f t="shared" si="7"/>
        <v xml:space="preserve"> </v>
      </c>
      <c r="Y12" s="5" t="str">
        <f t="shared" si="8"/>
        <v xml:space="preserve">   </v>
      </c>
      <c r="Z12" s="30" t="str">
        <f t="shared" si="9"/>
        <v/>
      </c>
      <c r="AA12" s="5" t="str">
        <f t="shared" si="10"/>
        <v/>
      </c>
      <c r="AB12" s="30" t="str">
        <f t="shared" si="11"/>
        <v/>
      </c>
      <c r="AC12" s="31" t="str">
        <f t="shared" si="0"/>
        <v/>
      </c>
      <c r="AD12" s="32" t="str">
        <f t="shared" si="12"/>
        <v/>
      </c>
      <c r="AE12" s="31" t="str">
        <f t="shared" si="1"/>
        <v/>
      </c>
      <c r="AF12" s="31" t="str">
        <f t="shared" si="2"/>
        <v/>
      </c>
      <c r="AG12" s="12"/>
      <c r="AH12" s="13"/>
      <c r="AI12" s="12"/>
      <c r="AJ12" s="13"/>
      <c r="AK12" s="12"/>
      <c r="AL12" s="13"/>
      <c r="AM12" s="14"/>
      <c r="AN12" s="13"/>
    </row>
    <row r="13" spans="1:40" ht="31.5" customHeight="1">
      <c r="A13" s="2">
        <v>9</v>
      </c>
      <c r="B13" s="26"/>
      <c r="C13" s="25"/>
      <c r="D13" s="3"/>
      <c r="E13" s="2"/>
      <c r="F13" s="4"/>
      <c r="G13" s="4"/>
      <c r="H13" s="2"/>
      <c r="I13" s="2"/>
      <c r="J13" s="3"/>
      <c r="K13" s="2"/>
      <c r="L13" s="15" t="str">
        <f>IF(V13="D",設定用!$E$4,
IF(V13=" ","",
IF(RIGHT(Y13,2)="EH",設定用!$E$1,
IF(RIGHT(Y13,2)="EI",設定用!$E$2,
IF(LEFT(Y13,2)="AF",設定用!$E$4,
IF(LEFT(Y13,2)="AG",設定用!$E$5,
IF(LEFT(Y13,2)="BF",設定用!$E$4,
IF(LEFT(Y13,2)="BG",設定用!$E$5,
IF(LEFT(Y13,2)="CF",設定用!$E$3,
IF(LEFT(Y13,2)="CG",設定用!$E$4,設定用!$E$6))))))))))</f>
        <v/>
      </c>
      <c r="M13" s="7" t="str">
        <f t="shared" si="3"/>
        <v/>
      </c>
      <c r="N13" s="27" t="str">
        <f t="shared" si="4"/>
        <v>-</v>
      </c>
      <c r="O13" s="3"/>
      <c r="P13" s="3"/>
      <c r="Q13" s="8" t="str">
        <f t="shared" si="13"/>
        <v/>
      </c>
      <c r="R13" s="3"/>
      <c r="S13" s="4"/>
      <c r="T13" s="2"/>
      <c r="U13" s="4"/>
      <c r="V13" s="2" t="str">
        <f t="shared" si="5"/>
        <v xml:space="preserve"> </v>
      </c>
      <c r="W13" s="2" t="str">
        <f t="shared" si="6"/>
        <v xml:space="preserve"> </v>
      </c>
      <c r="X13" s="5" t="str">
        <f t="shared" si="7"/>
        <v xml:space="preserve"> </v>
      </c>
      <c r="Y13" s="5" t="str">
        <f t="shared" si="8"/>
        <v xml:space="preserve">   </v>
      </c>
      <c r="Z13" s="30" t="str">
        <f t="shared" si="9"/>
        <v/>
      </c>
      <c r="AA13" s="5" t="str">
        <f t="shared" si="10"/>
        <v/>
      </c>
      <c r="AB13" s="30" t="str">
        <f t="shared" si="11"/>
        <v/>
      </c>
      <c r="AC13" s="31" t="str">
        <f t="shared" si="0"/>
        <v/>
      </c>
      <c r="AD13" s="32" t="str">
        <f t="shared" si="12"/>
        <v/>
      </c>
      <c r="AE13" s="31" t="str">
        <f t="shared" si="1"/>
        <v/>
      </c>
      <c r="AF13" s="31" t="str">
        <f t="shared" si="2"/>
        <v/>
      </c>
      <c r="AG13" s="12"/>
      <c r="AH13" s="13"/>
      <c r="AI13" s="12"/>
      <c r="AJ13" s="13"/>
      <c r="AK13" s="12"/>
      <c r="AL13" s="13"/>
      <c r="AM13" s="14"/>
      <c r="AN13" s="13"/>
    </row>
    <row r="14" spans="1:40" ht="31.5" customHeight="1">
      <c r="A14" s="2">
        <v>10</v>
      </c>
      <c r="B14" s="26"/>
      <c r="C14" s="25"/>
      <c r="D14" s="3"/>
      <c r="E14" s="2"/>
      <c r="F14" s="4"/>
      <c r="G14" s="4"/>
      <c r="H14" s="2"/>
      <c r="I14" s="2"/>
      <c r="J14" s="3"/>
      <c r="K14" s="2"/>
      <c r="L14" s="15" t="str">
        <f>IF(V14="D",設定用!$E$4,
IF(V14=" ","",
IF(RIGHT(Y14,2)="EH",設定用!$E$1,
IF(RIGHT(Y14,2)="EI",設定用!$E$2,
IF(LEFT(Y14,2)="AF",設定用!$E$4,
IF(LEFT(Y14,2)="AG",設定用!$E$5,
IF(LEFT(Y14,2)="BF",設定用!$E$4,
IF(LEFT(Y14,2)="BG",設定用!$E$5,
IF(LEFT(Y14,2)="CF",設定用!$E$3,
IF(LEFT(Y14,2)="CG",設定用!$E$4,設定用!$E$6))))))))))</f>
        <v/>
      </c>
      <c r="M14" s="7" t="str">
        <f t="shared" si="3"/>
        <v/>
      </c>
      <c r="N14" s="27" t="str">
        <f t="shared" si="4"/>
        <v>-</v>
      </c>
      <c r="O14" s="3"/>
      <c r="P14" s="3"/>
      <c r="Q14" s="8" t="str">
        <f t="shared" si="13"/>
        <v/>
      </c>
      <c r="R14" s="3"/>
      <c r="S14" s="4"/>
      <c r="T14" s="2"/>
      <c r="U14" s="4"/>
      <c r="V14" s="2" t="str">
        <f t="shared" si="5"/>
        <v xml:space="preserve"> </v>
      </c>
      <c r="W14" s="2" t="str">
        <f t="shared" si="6"/>
        <v xml:space="preserve"> </v>
      </c>
      <c r="X14" s="5" t="str">
        <f t="shared" si="7"/>
        <v xml:space="preserve"> </v>
      </c>
      <c r="Y14" s="5" t="str">
        <f t="shared" si="8"/>
        <v xml:space="preserve">   </v>
      </c>
      <c r="Z14" s="30" t="str">
        <f t="shared" si="9"/>
        <v/>
      </c>
      <c r="AA14" s="5" t="str">
        <f t="shared" si="10"/>
        <v/>
      </c>
      <c r="AB14" s="30" t="str">
        <f t="shared" si="11"/>
        <v/>
      </c>
      <c r="AC14" s="31" t="str">
        <f t="shared" si="0"/>
        <v/>
      </c>
      <c r="AD14" s="32" t="str">
        <f t="shared" si="12"/>
        <v/>
      </c>
      <c r="AE14" s="31" t="str">
        <f t="shared" si="1"/>
        <v/>
      </c>
      <c r="AF14" s="31" t="str">
        <f t="shared" si="2"/>
        <v/>
      </c>
      <c r="AG14" s="12"/>
      <c r="AH14" s="13"/>
      <c r="AI14" s="12"/>
      <c r="AJ14" s="13"/>
      <c r="AK14" s="12"/>
      <c r="AL14" s="13"/>
      <c r="AM14" s="14"/>
      <c r="AN14" s="13"/>
    </row>
    <row r="15" spans="1:40" ht="31.5" customHeight="1">
      <c r="A15" s="2">
        <v>11</v>
      </c>
      <c r="B15" s="26"/>
      <c r="C15" s="25"/>
      <c r="D15" s="3"/>
      <c r="E15" s="2"/>
      <c r="F15" s="4"/>
      <c r="G15" s="4"/>
      <c r="H15" s="2"/>
      <c r="I15" s="2"/>
      <c r="J15" s="3"/>
      <c r="K15" s="2"/>
      <c r="L15" s="15" t="str">
        <f>IF(V15="D",設定用!$E$4,
IF(V15=" ","",
IF(RIGHT(Y15,2)="EH",設定用!$E$1,
IF(RIGHT(Y15,2)="EI",設定用!$E$2,
IF(LEFT(Y15,2)="AF",設定用!$E$4,
IF(LEFT(Y15,2)="AG",設定用!$E$5,
IF(LEFT(Y15,2)="BF",設定用!$E$4,
IF(LEFT(Y15,2)="BG",設定用!$E$5,
IF(LEFT(Y15,2)="CF",設定用!$E$3,
IF(LEFT(Y15,2)="CG",設定用!$E$4,設定用!$E$6))))))))))</f>
        <v/>
      </c>
      <c r="M15" s="7" t="str">
        <f t="shared" si="3"/>
        <v/>
      </c>
      <c r="N15" s="27" t="str">
        <f t="shared" si="4"/>
        <v>-</v>
      </c>
      <c r="O15" s="3"/>
      <c r="P15" s="3"/>
      <c r="Q15" s="8" t="str">
        <f t="shared" si="13"/>
        <v/>
      </c>
      <c r="R15" s="3"/>
      <c r="S15" s="4"/>
      <c r="T15" s="2"/>
      <c r="U15" s="4"/>
      <c r="V15" s="2" t="str">
        <f t="shared" si="5"/>
        <v xml:space="preserve"> </v>
      </c>
      <c r="W15" s="2" t="str">
        <f t="shared" si="6"/>
        <v xml:space="preserve"> </v>
      </c>
      <c r="X15" s="5" t="str">
        <f t="shared" si="7"/>
        <v xml:space="preserve"> </v>
      </c>
      <c r="Y15" s="5" t="str">
        <f t="shared" si="8"/>
        <v xml:space="preserve">   </v>
      </c>
      <c r="Z15" s="30" t="str">
        <f t="shared" si="9"/>
        <v/>
      </c>
      <c r="AA15" s="5" t="str">
        <f t="shared" si="10"/>
        <v/>
      </c>
      <c r="AB15" s="30" t="str">
        <f t="shared" si="11"/>
        <v/>
      </c>
      <c r="AC15" s="31" t="str">
        <f t="shared" si="0"/>
        <v/>
      </c>
      <c r="AD15" s="32" t="str">
        <f t="shared" si="12"/>
        <v/>
      </c>
      <c r="AE15" s="31" t="str">
        <f t="shared" si="1"/>
        <v/>
      </c>
      <c r="AF15" s="31" t="str">
        <f t="shared" si="2"/>
        <v/>
      </c>
      <c r="AG15" s="12"/>
      <c r="AH15" s="13"/>
      <c r="AI15" s="12"/>
      <c r="AJ15" s="13"/>
      <c r="AK15" s="12"/>
      <c r="AL15" s="13"/>
      <c r="AM15" s="14"/>
      <c r="AN15" s="13"/>
    </row>
    <row r="16" spans="1:40" ht="31.5" customHeight="1">
      <c r="A16" s="2">
        <v>12</v>
      </c>
      <c r="B16" s="26"/>
      <c r="C16" s="25"/>
      <c r="D16" s="3"/>
      <c r="E16" s="2"/>
      <c r="F16" s="4"/>
      <c r="G16" s="4"/>
      <c r="H16" s="2"/>
      <c r="I16" s="2"/>
      <c r="J16" s="3"/>
      <c r="K16" s="2"/>
      <c r="L16" s="15" t="str">
        <f>IF(V16="D",設定用!$E$4,
IF(V16=" ","",
IF(RIGHT(Y16,2)="EH",設定用!$E$1,
IF(RIGHT(Y16,2)="EI",設定用!$E$2,
IF(LEFT(Y16,2)="AF",設定用!$E$4,
IF(LEFT(Y16,2)="AG",設定用!$E$5,
IF(LEFT(Y16,2)="BF",設定用!$E$4,
IF(LEFT(Y16,2)="BG",設定用!$E$5,
IF(LEFT(Y16,2)="CF",設定用!$E$3,
IF(LEFT(Y16,2)="CG",設定用!$E$4,設定用!$E$6))))))))))</f>
        <v/>
      </c>
      <c r="M16" s="7" t="str">
        <f t="shared" si="3"/>
        <v/>
      </c>
      <c r="N16" s="27" t="str">
        <f t="shared" si="4"/>
        <v>-</v>
      </c>
      <c r="O16" s="3"/>
      <c r="P16" s="3"/>
      <c r="Q16" s="8" t="str">
        <f t="shared" si="13"/>
        <v/>
      </c>
      <c r="R16" s="3"/>
      <c r="S16" s="4"/>
      <c r="T16" s="2"/>
      <c r="U16" s="4"/>
      <c r="V16" s="2" t="str">
        <f t="shared" si="5"/>
        <v xml:space="preserve"> </v>
      </c>
      <c r="W16" s="2" t="str">
        <f t="shared" si="6"/>
        <v xml:space="preserve"> </v>
      </c>
      <c r="X16" s="5" t="str">
        <f t="shared" si="7"/>
        <v xml:space="preserve"> </v>
      </c>
      <c r="Y16" s="5" t="str">
        <f t="shared" si="8"/>
        <v xml:space="preserve">   </v>
      </c>
      <c r="Z16" s="30" t="str">
        <f>IF(D16="","",IF(I16="ニルセビマブ",EOMONTH(J16,4)+1,IF(AND(O16="ニルセビマブ",D16&gt;=$I$2,D16&lt;=$I$3),$I$3+1,IF(AND(O16="パリビズマブ",D16&gt;=$J$2,D16&lt;=$J$3),$J$3+1,D16))))</f>
        <v/>
      </c>
      <c r="AA16" s="5" t="str">
        <f t="shared" si="10"/>
        <v/>
      </c>
      <c r="AB16" s="30" t="str">
        <f t="shared" si="11"/>
        <v/>
      </c>
      <c r="AC16" s="31" t="str">
        <f t="shared" si="0"/>
        <v/>
      </c>
      <c r="AD16" s="32" t="str">
        <f t="shared" si="12"/>
        <v/>
      </c>
      <c r="AE16" s="31" t="str">
        <f t="shared" si="1"/>
        <v/>
      </c>
      <c r="AF16" s="31" t="str">
        <f t="shared" si="2"/>
        <v/>
      </c>
      <c r="AG16" s="12"/>
      <c r="AH16" s="13"/>
      <c r="AI16" s="12"/>
      <c r="AJ16" s="13"/>
      <c r="AK16" s="12"/>
      <c r="AL16" s="13"/>
      <c r="AM16" s="14"/>
      <c r="AN16" s="13"/>
    </row>
    <row r="17" spans="1:40" ht="31.5" customHeight="1">
      <c r="A17" s="2">
        <v>13</v>
      </c>
      <c r="B17" s="26"/>
      <c r="C17" s="25"/>
      <c r="D17" s="3"/>
      <c r="E17" s="2"/>
      <c r="F17" s="4"/>
      <c r="G17" s="4"/>
      <c r="H17" s="2"/>
      <c r="I17" s="2"/>
      <c r="J17" s="3"/>
      <c r="K17" s="2"/>
      <c r="L17" s="15" t="str">
        <f>IF(V17="D",設定用!$E$4,
IF(V17=" ","",
IF(RIGHT(Y17,2)="EH",設定用!$E$1,
IF(RIGHT(Y17,2)="EI",設定用!$E$2,
IF(LEFT(Y17,2)="AF",設定用!$E$4,
IF(LEFT(Y17,2)="AG",設定用!$E$5,
IF(LEFT(Y17,2)="BF",設定用!$E$4,
IF(LEFT(Y17,2)="BG",設定用!$E$5,
IF(LEFT(Y17,2)="CF",設定用!$E$3,
IF(LEFT(Y17,2)="CG",設定用!$E$4,設定用!$E$6))))))))))</f>
        <v/>
      </c>
      <c r="M17" s="7" t="str">
        <f t="shared" si="3"/>
        <v/>
      </c>
      <c r="N17" s="27" t="str">
        <f t="shared" si="4"/>
        <v>-</v>
      </c>
      <c r="O17" s="3"/>
      <c r="P17" s="3"/>
      <c r="Q17" s="8" t="str">
        <f t="shared" si="13"/>
        <v/>
      </c>
      <c r="R17" s="3"/>
      <c r="S17" s="4"/>
      <c r="T17" s="2"/>
      <c r="U17" s="4"/>
      <c r="V17" s="2" t="str">
        <f t="shared" si="5"/>
        <v xml:space="preserve"> </v>
      </c>
      <c r="W17" s="2" t="str">
        <f t="shared" si="6"/>
        <v xml:space="preserve"> </v>
      </c>
      <c r="X17" s="5" t="str">
        <f t="shared" si="7"/>
        <v xml:space="preserve"> </v>
      </c>
      <c r="Y17" s="5" t="str">
        <f t="shared" si="8"/>
        <v xml:space="preserve">   </v>
      </c>
      <c r="Z17" s="30" t="str">
        <f t="shared" si="9"/>
        <v/>
      </c>
      <c r="AA17" s="5" t="str">
        <f t="shared" si="10"/>
        <v/>
      </c>
      <c r="AB17" s="30" t="str">
        <f t="shared" si="11"/>
        <v/>
      </c>
      <c r="AC17" s="31" t="str">
        <f t="shared" si="0"/>
        <v/>
      </c>
      <c r="AD17" s="32" t="str">
        <f t="shared" si="12"/>
        <v/>
      </c>
      <c r="AE17" s="31" t="str">
        <f t="shared" si="1"/>
        <v/>
      </c>
      <c r="AF17" s="31" t="str">
        <f t="shared" si="2"/>
        <v/>
      </c>
      <c r="AG17" s="12"/>
      <c r="AH17" s="13"/>
      <c r="AI17" s="12"/>
      <c r="AJ17" s="13"/>
      <c r="AK17" s="12"/>
      <c r="AL17" s="13"/>
      <c r="AM17" s="14"/>
      <c r="AN17" s="13"/>
    </row>
    <row r="18" spans="1:40" ht="31.5" customHeight="1">
      <c r="A18" s="2">
        <v>14</v>
      </c>
      <c r="B18" s="26"/>
      <c r="C18" s="25"/>
      <c r="D18" s="3"/>
      <c r="E18" s="2"/>
      <c r="F18" s="4"/>
      <c r="G18" s="4"/>
      <c r="H18" s="2"/>
      <c r="I18" s="2"/>
      <c r="J18" s="3"/>
      <c r="K18" s="2"/>
      <c r="L18" s="15" t="str">
        <f>IF(V18="D",設定用!$E$4,
IF(V18=" ","",
IF(RIGHT(Y18,2)="EH",設定用!$E$1,
IF(RIGHT(Y18,2)="EI",設定用!$E$2,
IF(LEFT(Y18,2)="AF",設定用!$E$4,
IF(LEFT(Y18,2)="AG",設定用!$E$5,
IF(LEFT(Y18,2)="BF",設定用!$E$4,
IF(LEFT(Y18,2)="BG",設定用!$E$5,
IF(LEFT(Y18,2)="CF",設定用!$E$3,
IF(LEFT(Y18,2)="CG",設定用!$E$4,設定用!$E$6))))))))))</f>
        <v/>
      </c>
      <c r="M18" s="7" t="str">
        <f t="shared" si="3"/>
        <v/>
      </c>
      <c r="N18" s="27" t="str">
        <f t="shared" si="4"/>
        <v>-</v>
      </c>
      <c r="O18" s="3"/>
      <c r="P18" s="3"/>
      <c r="Q18" s="8" t="str">
        <f t="shared" si="13"/>
        <v/>
      </c>
      <c r="R18" s="3"/>
      <c r="S18" s="4"/>
      <c r="T18" s="2"/>
      <c r="U18" s="4"/>
      <c r="V18" s="2" t="str">
        <f t="shared" si="5"/>
        <v xml:space="preserve"> </v>
      </c>
      <c r="W18" s="2" t="str">
        <f t="shared" si="6"/>
        <v xml:space="preserve"> </v>
      </c>
      <c r="X18" s="5" t="str">
        <f t="shared" si="7"/>
        <v xml:space="preserve"> </v>
      </c>
      <c r="Y18" s="5" t="str">
        <f t="shared" si="8"/>
        <v xml:space="preserve">   </v>
      </c>
      <c r="Z18" s="30" t="str">
        <f t="shared" si="9"/>
        <v/>
      </c>
      <c r="AA18" s="5" t="str">
        <f t="shared" si="10"/>
        <v/>
      </c>
      <c r="AB18" s="30" t="str">
        <f t="shared" si="11"/>
        <v/>
      </c>
      <c r="AC18" s="31" t="str">
        <f t="shared" si="0"/>
        <v/>
      </c>
      <c r="AD18" s="32" t="str">
        <f t="shared" si="12"/>
        <v/>
      </c>
      <c r="AE18" s="31" t="str">
        <f t="shared" si="1"/>
        <v/>
      </c>
      <c r="AF18" s="31" t="str">
        <f t="shared" si="2"/>
        <v/>
      </c>
      <c r="AG18" s="12"/>
      <c r="AH18" s="13"/>
      <c r="AI18" s="12"/>
      <c r="AJ18" s="13"/>
      <c r="AK18" s="12"/>
      <c r="AL18" s="13"/>
      <c r="AM18" s="14"/>
      <c r="AN18" s="13"/>
    </row>
    <row r="19" spans="1:40" ht="31.5" customHeight="1">
      <c r="A19" s="2">
        <v>15</v>
      </c>
      <c r="B19" s="26"/>
      <c r="C19" s="25"/>
      <c r="D19" s="3"/>
      <c r="E19" s="2"/>
      <c r="F19" s="4"/>
      <c r="G19" s="4"/>
      <c r="H19" s="2"/>
      <c r="I19" s="2"/>
      <c r="J19" s="3"/>
      <c r="K19" s="2"/>
      <c r="L19" s="15" t="str">
        <f>IF(V19="D",設定用!$E$4,
IF(V19=" ","",
IF(RIGHT(Y19,2)="EH",設定用!$E$1,
IF(RIGHT(Y19,2)="EI",設定用!$E$2,
IF(LEFT(Y19,2)="AF",設定用!$E$4,
IF(LEFT(Y19,2)="AG",設定用!$E$5,
IF(LEFT(Y19,2)="BF",設定用!$E$4,
IF(LEFT(Y19,2)="BG",設定用!$E$5,
IF(LEFT(Y19,2)="CF",設定用!$E$3,
IF(LEFT(Y19,2)="CG",設定用!$E$4,設定用!$E$6))))))))))</f>
        <v/>
      </c>
      <c r="M19" s="7" t="str">
        <f t="shared" si="3"/>
        <v/>
      </c>
      <c r="N19" s="27" t="str">
        <f t="shared" si="4"/>
        <v>-</v>
      </c>
      <c r="O19" s="3"/>
      <c r="P19" s="3"/>
      <c r="Q19" s="8" t="str">
        <f t="shared" si="13"/>
        <v/>
      </c>
      <c r="R19" s="3"/>
      <c r="S19" s="4"/>
      <c r="T19" s="2"/>
      <c r="U19" s="4"/>
      <c r="V19" s="2" t="str">
        <f t="shared" si="5"/>
        <v xml:space="preserve"> </v>
      </c>
      <c r="W19" s="2" t="str">
        <f t="shared" si="6"/>
        <v xml:space="preserve"> </v>
      </c>
      <c r="X19" s="5" t="str">
        <f t="shared" si="7"/>
        <v xml:space="preserve"> </v>
      </c>
      <c r="Y19" s="5" t="str">
        <f t="shared" si="8"/>
        <v xml:space="preserve">   </v>
      </c>
      <c r="Z19" s="30" t="str">
        <f t="shared" si="9"/>
        <v/>
      </c>
      <c r="AA19" s="5" t="str">
        <f t="shared" si="10"/>
        <v/>
      </c>
      <c r="AB19" s="30" t="str">
        <f t="shared" si="11"/>
        <v/>
      </c>
      <c r="AC19" s="31" t="str">
        <f t="shared" si="0"/>
        <v/>
      </c>
      <c r="AD19" s="32" t="str">
        <f t="shared" si="12"/>
        <v/>
      </c>
      <c r="AE19" s="31" t="str">
        <f t="shared" si="1"/>
        <v/>
      </c>
      <c r="AF19" s="31" t="str">
        <f t="shared" si="2"/>
        <v/>
      </c>
      <c r="AG19" s="12"/>
      <c r="AH19" s="13"/>
      <c r="AI19" s="12"/>
      <c r="AJ19" s="13"/>
      <c r="AK19" s="12"/>
      <c r="AL19" s="13"/>
      <c r="AM19" s="14"/>
      <c r="AN19" s="13"/>
    </row>
    <row r="20" spans="1:40" ht="31.5" customHeight="1">
      <c r="A20" s="2">
        <v>16</v>
      </c>
      <c r="B20" s="26"/>
      <c r="C20" s="25"/>
      <c r="D20" s="3"/>
      <c r="E20" s="2"/>
      <c r="F20" s="4"/>
      <c r="G20" s="4"/>
      <c r="H20" s="2"/>
      <c r="I20" s="2"/>
      <c r="J20" s="3"/>
      <c r="K20" s="2"/>
      <c r="L20" s="15" t="str">
        <f>IF(V20="D",設定用!$E$4,
IF(V20=" ","",
IF(RIGHT(Y20,2)="EH",設定用!$E$1,
IF(RIGHT(Y20,2)="EI",設定用!$E$2,
IF(LEFT(Y20,2)="AF",設定用!$E$4,
IF(LEFT(Y20,2)="AG",設定用!$E$5,
IF(LEFT(Y20,2)="BF",設定用!$E$4,
IF(LEFT(Y20,2)="BG",設定用!$E$5,
IF(LEFT(Y20,2)="CF",設定用!$E$3,
IF(LEFT(Y20,2)="CG",設定用!$E$4,設定用!$E$6))))))))))</f>
        <v/>
      </c>
      <c r="M20" s="7" t="str">
        <f t="shared" si="3"/>
        <v/>
      </c>
      <c r="N20" s="27" t="str">
        <f t="shared" si="4"/>
        <v>-</v>
      </c>
      <c r="O20" s="3"/>
      <c r="P20" s="3"/>
      <c r="Q20" s="8" t="str">
        <f t="shared" si="13"/>
        <v/>
      </c>
      <c r="R20" s="3"/>
      <c r="S20" s="4"/>
      <c r="T20" s="2"/>
      <c r="U20" s="4"/>
      <c r="V20" s="2" t="str">
        <f t="shared" si="5"/>
        <v xml:space="preserve"> </v>
      </c>
      <c r="W20" s="2" t="str">
        <f t="shared" si="6"/>
        <v xml:space="preserve"> </v>
      </c>
      <c r="X20" s="5" t="str">
        <f t="shared" si="7"/>
        <v xml:space="preserve"> </v>
      </c>
      <c r="Y20" s="5" t="str">
        <f t="shared" si="8"/>
        <v xml:space="preserve">   </v>
      </c>
      <c r="Z20" s="30" t="str">
        <f t="shared" si="9"/>
        <v/>
      </c>
      <c r="AA20" s="5" t="str">
        <f t="shared" si="10"/>
        <v/>
      </c>
      <c r="AB20" s="30" t="str">
        <f t="shared" si="11"/>
        <v/>
      </c>
      <c r="AC20" s="31" t="str">
        <f t="shared" si="0"/>
        <v/>
      </c>
      <c r="AD20" s="32" t="str">
        <f t="shared" si="12"/>
        <v/>
      </c>
      <c r="AE20" s="31" t="str">
        <f t="shared" si="1"/>
        <v/>
      </c>
      <c r="AF20" s="31" t="str">
        <f t="shared" si="2"/>
        <v/>
      </c>
      <c r="AG20" s="12"/>
      <c r="AH20" s="13"/>
      <c r="AI20" s="12"/>
      <c r="AJ20" s="13"/>
      <c r="AK20" s="12"/>
      <c r="AL20" s="13"/>
      <c r="AM20" s="14"/>
      <c r="AN20" s="13"/>
    </row>
    <row r="21" spans="1:40" ht="31.5" customHeight="1">
      <c r="A21" s="2">
        <v>17</v>
      </c>
      <c r="B21" s="26"/>
      <c r="C21" s="25"/>
      <c r="D21" s="3"/>
      <c r="E21" s="2"/>
      <c r="F21" s="4"/>
      <c r="G21" s="4"/>
      <c r="H21" s="2"/>
      <c r="I21" s="2"/>
      <c r="J21" s="3"/>
      <c r="K21" s="2"/>
      <c r="L21" s="15" t="str">
        <f>IF(V21="D",設定用!$E$4,
IF(V21=" ","",
IF(RIGHT(Y21,2)="EH",設定用!$E$1,
IF(RIGHT(Y21,2)="EI",設定用!$E$2,
IF(LEFT(Y21,2)="AF",設定用!$E$4,
IF(LEFT(Y21,2)="AG",設定用!$E$5,
IF(LEFT(Y21,2)="BF",設定用!$E$4,
IF(LEFT(Y21,2)="BG",設定用!$E$5,
IF(LEFT(Y21,2)="CF",設定用!$E$3,
IF(LEFT(Y21,2)="CG",設定用!$E$4,設定用!$E$6))))))))))</f>
        <v/>
      </c>
      <c r="M21" s="7" t="str">
        <f t="shared" si="3"/>
        <v/>
      </c>
      <c r="N21" s="27" t="str">
        <f t="shared" si="4"/>
        <v>-</v>
      </c>
      <c r="O21" s="3"/>
      <c r="P21" s="3"/>
      <c r="Q21" s="8" t="str">
        <f t="shared" si="13"/>
        <v/>
      </c>
      <c r="R21" s="3"/>
      <c r="S21" s="4"/>
      <c r="T21" s="2"/>
      <c r="U21" s="4"/>
      <c r="V21" s="2" t="str">
        <f t="shared" si="5"/>
        <v xml:space="preserve"> </v>
      </c>
      <c r="W21" s="2" t="str">
        <f t="shared" si="6"/>
        <v xml:space="preserve"> </v>
      </c>
      <c r="X21" s="5" t="str">
        <f t="shared" si="7"/>
        <v xml:space="preserve"> </v>
      </c>
      <c r="Y21" s="5" t="str">
        <f t="shared" si="8"/>
        <v xml:space="preserve">   </v>
      </c>
      <c r="Z21" s="30" t="str">
        <f t="shared" si="9"/>
        <v/>
      </c>
      <c r="AA21" s="5" t="str">
        <f t="shared" si="10"/>
        <v/>
      </c>
      <c r="AB21" s="30" t="str">
        <f t="shared" si="11"/>
        <v/>
      </c>
      <c r="AC21" s="31" t="str">
        <f t="shared" si="0"/>
        <v/>
      </c>
      <c r="AD21" s="32" t="str">
        <f t="shared" si="12"/>
        <v/>
      </c>
      <c r="AE21" s="31" t="str">
        <f t="shared" si="1"/>
        <v/>
      </c>
      <c r="AF21" s="31" t="str">
        <f t="shared" si="2"/>
        <v/>
      </c>
      <c r="AG21" s="12"/>
      <c r="AH21" s="13"/>
      <c r="AI21" s="12"/>
      <c r="AJ21" s="13"/>
      <c r="AK21" s="12"/>
      <c r="AL21" s="13"/>
      <c r="AM21" s="14"/>
      <c r="AN21" s="13"/>
    </row>
    <row r="22" spans="1:40" ht="31.5" customHeight="1">
      <c r="A22" s="2">
        <v>18</v>
      </c>
      <c r="B22" s="26"/>
      <c r="C22" s="25"/>
      <c r="D22" s="3"/>
      <c r="E22" s="2"/>
      <c r="F22" s="4"/>
      <c r="G22" s="4"/>
      <c r="H22" s="2"/>
      <c r="I22" s="2"/>
      <c r="J22" s="3"/>
      <c r="K22" s="2"/>
      <c r="L22" s="15" t="str">
        <f>IF(V22="D",設定用!$E$4,
IF(V22=" ","",
IF(RIGHT(Y22,2)="EH",設定用!$E$1,
IF(RIGHT(Y22,2)="EI",設定用!$E$2,
IF(LEFT(Y22,2)="AF",設定用!$E$4,
IF(LEFT(Y22,2)="AG",設定用!$E$5,
IF(LEFT(Y22,2)="BF",設定用!$E$4,
IF(LEFT(Y22,2)="BG",設定用!$E$5,
IF(LEFT(Y22,2)="CF",設定用!$E$3,
IF(LEFT(Y22,2)="CG",設定用!$E$4,設定用!$E$6))))))))))</f>
        <v/>
      </c>
      <c r="M22" s="7" t="str">
        <f t="shared" si="3"/>
        <v/>
      </c>
      <c r="N22" s="27" t="str">
        <f t="shared" si="4"/>
        <v>-</v>
      </c>
      <c r="O22" s="3"/>
      <c r="P22" s="3"/>
      <c r="Q22" s="8" t="str">
        <f t="shared" si="13"/>
        <v/>
      </c>
      <c r="R22" s="3"/>
      <c r="S22" s="4"/>
      <c r="T22" s="2"/>
      <c r="U22" s="4"/>
      <c r="V22" s="2" t="str">
        <f t="shared" si="5"/>
        <v xml:space="preserve"> </v>
      </c>
      <c r="W22" s="2" t="str">
        <f t="shared" si="6"/>
        <v xml:space="preserve"> </v>
      </c>
      <c r="X22" s="5" t="str">
        <f t="shared" si="7"/>
        <v xml:space="preserve"> </v>
      </c>
      <c r="Y22" s="5" t="str">
        <f t="shared" si="8"/>
        <v xml:space="preserve">   </v>
      </c>
      <c r="Z22" s="30" t="str">
        <f t="shared" si="9"/>
        <v/>
      </c>
      <c r="AA22" s="5" t="str">
        <f t="shared" si="10"/>
        <v/>
      </c>
      <c r="AB22" s="30" t="str">
        <f t="shared" si="11"/>
        <v/>
      </c>
      <c r="AC22" s="31" t="str">
        <f t="shared" si="0"/>
        <v/>
      </c>
      <c r="AD22" s="32" t="str">
        <f t="shared" si="12"/>
        <v/>
      </c>
      <c r="AE22" s="31" t="str">
        <f t="shared" si="1"/>
        <v/>
      </c>
      <c r="AF22" s="31" t="str">
        <f t="shared" si="2"/>
        <v/>
      </c>
      <c r="AG22" s="12"/>
      <c r="AH22" s="13"/>
      <c r="AI22" s="12"/>
      <c r="AJ22" s="13"/>
      <c r="AK22" s="12"/>
      <c r="AL22" s="13"/>
      <c r="AM22" s="14"/>
      <c r="AN22" s="13"/>
    </row>
    <row r="23" spans="1:40" ht="31.5" customHeight="1">
      <c r="A23" s="2">
        <v>19</v>
      </c>
      <c r="B23" s="26"/>
      <c r="C23" s="25"/>
      <c r="D23" s="3"/>
      <c r="E23" s="2"/>
      <c r="F23" s="4"/>
      <c r="G23" s="4"/>
      <c r="H23" s="2"/>
      <c r="I23" s="2"/>
      <c r="J23" s="3"/>
      <c r="K23" s="2"/>
      <c r="L23" s="15" t="str">
        <f>IF(V23="D",設定用!$E$4,
IF(V23=" ","",
IF(RIGHT(Y23,2)="EH",設定用!$E$1,
IF(RIGHT(Y23,2)="EI",設定用!$E$2,
IF(LEFT(Y23,2)="AF",設定用!$E$4,
IF(LEFT(Y23,2)="AG",設定用!$E$5,
IF(LEFT(Y23,2)="BF",設定用!$E$4,
IF(LEFT(Y23,2)="BG",設定用!$E$5,
IF(LEFT(Y23,2)="CF",設定用!$E$3,
IF(LEFT(Y23,2)="CG",設定用!$E$4,設定用!$E$6))))))))))</f>
        <v/>
      </c>
      <c r="M23" s="7" t="str">
        <f t="shared" si="3"/>
        <v/>
      </c>
      <c r="N23" s="27" t="str">
        <f t="shared" si="4"/>
        <v>-</v>
      </c>
      <c r="O23" s="3"/>
      <c r="P23" s="3"/>
      <c r="Q23" s="8" t="str">
        <f t="shared" si="13"/>
        <v/>
      </c>
      <c r="R23" s="3"/>
      <c r="S23" s="4"/>
      <c r="T23" s="2"/>
      <c r="U23" s="4"/>
      <c r="V23" s="2" t="str">
        <f t="shared" si="5"/>
        <v xml:space="preserve"> </v>
      </c>
      <c r="W23" s="2" t="str">
        <f t="shared" si="6"/>
        <v xml:space="preserve"> </v>
      </c>
      <c r="X23" s="5" t="str">
        <f t="shared" si="7"/>
        <v xml:space="preserve"> </v>
      </c>
      <c r="Y23" s="5" t="str">
        <f t="shared" si="8"/>
        <v xml:space="preserve">   </v>
      </c>
      <c r="Z23" s="30" t="str">
        <f t="shared" si="9"/>
        <v/>
      </c>
      <c r="AA23" s="5" t="str">
        <f t="shared" si="10"/>
        <v/>
      </c>
      <c r="AB23" s="30" t="str">
        <f t="shared" si="11"/>
        <v/>
      </c>
      <c r="AC23" s="31" t="str">
        <f t="shared" si="0"/>
        <v/>
      </c>
      <c r="AD23" s="32" t="str">
        <f t="shared" si="12"/>
        <v/>
      </c>
      <c r="AE23" s="31" t="str">
        <f t="shared" si="1"/>
        <v/>
      </c>
      <c r="AF23" s="31" t="str">
        <f t="shared" si="2"/>
        <v/>
      </c>
      <c r="AG23" s="12"/>
      <c r="AH23" s="13"/>
      <c r="AI23" s="12"/>
      <c r="AJ23" s="13"/>
      <c r="AK23" s="12"/>
      <c r="AL23" s="13"/>
      <c r="AM23" s="14"/>
      <c r="AN23" s="13"/>
    </row>
    <row r="24" spans="1:40" ht="31.5" customHeight="1">
      <c r="A24" s="2">
        <v>20</v>
      </c>
      <c r="B24" s="26"/>
      <c r="C24" s="25"/>
      <c r="D24" s="3"/>
      <c r="E24" s="2"/>
      <c r="F24" s="4"/>
      <c r="G24" s="4"/>
      <c r="H24" s="2"/>
      <c r="I24" s="2"/>
      <c r="J24" s="3"/>
      <c r="K24" s="2"/>
      <c r="L24" s="15" t="str">
        <f>IF(V24="D",設定用!$E$4,
IF(V24=" ","",
IF(RIGHT(Y24,2)="EH",設定用!$E$1,
IF(RIGHT(Y24,2)="EI",設定用!$E$2,
IF(LEFT(Y24,2)="AF",設定用!$E$4,
IF(LEFT(Y24,2)="AG",設定用!$E$5,
IF(LEFT(Y24,2)="BF",設定用!$E$4,
IF(LEFT(Y24,2)="BG",設定用!$E$5,
IF(LEFT(Y24,2)="CF",設定用!$E$3,
IF(LEFT(Y24,2)="CG",設定用!$E$4,設定用!$E$6))))))))))</f>
        <v/>
      </c>
      <c r="M24" s="7" t="str">
        <f t="shared" si="3"/>
        <v/>
      </c>
      <c r="N24" s="27" t="str">
        <f t="shared" si="4"/>
        <v>-</v>
      </c>
      <c r="O24" s="3"/>
      <c r="P24" s="3"/>
      <c r="Q24" s="8" t="str">
        <f t="shared" si="13"/>
        <v/>
      </c>
      <c r="R24" s="3"/>
      <c r="S24" s="4"/>
      <c r="T24" s="2"/>
      <c r="U24" s="4"/>
      <c r="V24" s="2" t="str">
        <f t="shared" si="5"/>
        <v xml:space="preserve"> </v>
      </c>
      <c r="W24" s="2" t="str">
        <f t="shared" si="6"/>
        <v xml:space="preserve"> </v>
      </c>
      <c r="X24" s="5" t="str">
        <f t="shared" si="7"/>
        <v xml:space="preserve"> </v>
      </c>
      <c r="Y24" s="5" t="str">
        <f t="shared" si="8"/>
        <v xml:space="preserve">   </v>
      </c>
      <c r="Z24" s="30" t="str">
        <f t="shared" si="9"/>
        <v/>
      </c>
      <c r="AA24" s="5" t="str">
        <f t="shared" si="10"/>
        <v/>
      </c>
      <c r="AB24" s="30" t="str">
        <f t="shared" si="11"/>
        <v/>
      </c>
      <c r="AC24" s="31" t="str">
        <f t="shared" si="0"/>
        <v/>
      </c>
      <c r="AD24" s="32" t="str">
        <f t="shared" si="12"/>
        <v/>
      </c>
      <c r="AE24" s="31" t="str">
        <f t="shared" si="1"/>
        <v/>
      </c>
      <c r="AF24" s="31" t="str">
        <f t="shared" si="2"/>
        <v/>
      </c>
      <c r="AG24" s="12"/>
      <c r="AH24" s="13"/>
      <c r="AI24" s="12"/>
      <c r="AJ24" s="13"/>
      <c r="AK24" s="12"/>
      <c r="AL24" s="13"/>
      <c r="AM24" s="14"/>
      <c r="AN24" s="13"/>
    </row>
    <row r="25" spans="1:40" ht="31.5" customHeight="1">
      <c r="A25" s="2">
        <v>21</v>
      </c>
      <c r="B25" s="26"/>
      <c r="C25" s="25"/>
      <c r="D25" s="3"/>
      <c r="E25" s="2"/>
      <c r="F25" s="4"/>
      <c r="G25" s="4"/>
      <c r="H25" s="2"/>
      <c r="I25" s="2"/>
      <c r="J25" s="3"/>
      <c r="K25" s="2"/>
      <c r="L25" s="15" t="str">
        <f>IF(V25="D",設定用!$E$4,
IF(V25=" ","",
IF(RIGHT(Y25,2)="EH",設定用!$E$1,
IF(RIGHT(Y25,2)="EI",設定用!$E$2,
IF(LEFT(Y25,2)="AF",設定用!$E$4,
IF(LEFT(Y25,2)="AG",設定用!$E$5,
IF(LEFT(Y25,2)="BF",設定用!$E$4,
IF(LEFT(Y25,2)="BG",設定用!$E$5,
IF(LEFT(Y25,2)="CF",設定用!$E$3,
IF(LEFT(Y25,2)="CG",設定用!$E$4,設定用!$E$6))))))))))</f>
        <v/>
      </c>
      <c r="M25" s="7" t="str">
        <f t="shared" si="3"/>
        <v/>
      </c>
      <c r="N25" s="27" t="str">
        <f t="shared" si="4"/>
        <v>-</v>
      </c>
      <c r="O25" s="3"/>
      <c r="P25" s="3"/>
      <c r="Q25" s="8" t="str">
        <f t="shared" si="13"/>
        <v/>
      </c>
      <c r="R25" s="3"/>
      <c r="S25" s="4"/>
      <c r="T25" s="2"/>
      <c r="U25" s="4"/>
      <c r="V25" s="2" t="str">
        <f t="shared" si="5"/>
        <v xml:space="preserve"> </v>
      </c>
      <c r="W25" s="2" t="str">
        <f t="shared" si="6"/>
        <v xml:space="preserve"> </v>
      </c>
      <c r="X25" s="5" t="str">
        <f t="shared" si="7"/>
        <v xml:space="preserve"> </v>
      </c>
      <c r="Y25" s="5" t="str">
        <f t="shared" si="8"/>
        <v xml:space="preserve">   </v>
      </c>
      <c r="Z25" s="30" t="str">
        <f t="shared" si="9"/>
        <v/>
      </c>
      <c r="AA25" s="5" t="str">
        <f t="shared" si="10"/>
        <v/>
      </c>
      <c r="AB25" s="30" t="str">
        <f t="shared" si="11"/>
        <v/>
      </c>
      <c r="AC25" s="31" t="str">
        <f t="shared" si="0"/>
        <v/>
      </c>
      <c r="AD25" s="32" t="str">
        <f t="shared" si="12"/>
        <v/>
      </c>
      <c r="AE25" s="31" t="str">
        <f t="shared" si="1"/>
        <v/>
      </c>
      <c r="AF25" s="31" t="str">
        <f t="shared" si="2"/>
        <v/>
      </c>
      <c r="AG25" s="12"/>
      <c r="AH25" s="13"/>
      <c r="AI25" s="12"/>
      <c r="AJ25" s="13"/>
      <c r="AK25" s="12"/>
      <c r="AL25" s="13"/>
      <c r="AM25" s="14"/>
      <c r="AN25" s="13"/>
    </row>
    <row r="26" spans="1:40" ht="31.5" customHeight="1">
      <c r="A26" s="2">
        <v>22</v>
      </c>
      <c r="B26" s="26"/>
      <c r="C26" s="25"/>
      <c r="D26" s="3"/>
      <c r="E26" s="2"/>
      <c r="F26" s="4"/>
      <c r="G26" s="4"/>
      <c r="H26" s="2"/>
      <c r="I26" s="2"/>
      <c r="J26" s="3"/>
      <c r="K26" s="2"/>
      <c r="L26" s="15" t="str">
        <f>IF(V26="D",設定用!$E$4,
IF(V26=" ","",
IF(RIGHT(Y26,2)="EH",設定用!$E$1,
IF(RIGHT(Y26,2)="EI",設定用!$E$2,
IF(LEFT(Y26,2)="AF",設定用!$E$4,
IF(LEFT(Y26,2)="AG",設定用!$E$5,
IF(LEFT(Y26,2)="BF",設定用!$E$4,
IF(LEFT(Y26,2)="BG",設定用!$E$5,
IF(LEFT(Y26,2)="CF",設定用!$E$3,
IF(LEFT(Y26,2)="CG",設定用!$E$4,設定用!$E$6))))))))))</f>
        <v/>
      </c>
      <c r="M26" s="7" t="str">
        <f t="shared" si="3"/>
        <v/>
      </c>
      <c r="N26" s="27" t="str">
        <f t="shared" si="4"/>
        <v>-</v>
      </c>
      <c r="O26" s="3"/>
      <c r="P26" s="3"/>
      <c r="Q26" s="8" t="str">
        <f t="shared" si="13"/>
        <v/>
      </c>
      <c r="R26" s="3"/>
      <c r="S26" s="4"/>
      <c r="T26" s="2"/>
      <c r="U26" s="4"/>
      <c r="V26" s="2" t="str">
        <f t="shared" si="5"/>
        <v xml:space="preserve"> </v>
      </c>
      <c r="W26" s="2" t="str">
        <f t="shared" si="6"/>
        <v xml:space="preserve"> </v>
      </c>
      <c r="X26" s="5" t="str">
        <f t="shared" si="7"/>
        <v xml:space="preserve"> </v>
      </c>
      <c r="Y26" s="5" t="str">
        <f t="shared" si="8"/>
        <v xml:space="preserve">   </v>
      </c>
      <c r="Z26" s="30" t="str">
        <f t="shared" si="9"/>
        <v/>
      </c>
      <c r="AA26" s="5" t="str">
        <f t="shared" si="10"/>
        <v/>
      </c>
      <c r="AB26" s="30" t="str">
        <f t="shared" si="11"/>
        <v/>
      </c>
      <c r="AC26" s="31" t="str">
        <f t="shared" si="0"/>
        <v/>
      </c>
      <c r="AD26" s="32" t="str">
        <f t="shared" si="12"/>
        <v/>
      </c>
      <c r="AE26" s="31" t="str">
        <f t="shared" si="1"/>
        <v/>
      </c>
      <c r="AF26" s="31" t="str">
        <f t="shared" si="2"/>
        <v/>
      </c>
      <c r="AG26" s="12"/>
      <c r="AH26" s="13"/>
      <c r="AI26" s="12"/>
      <c r="AJ26" s="13"/>
      <c r="AK26" s="12"/>
      <c r="AL26" s="13"/>
      <c r="AM26" s="14"/>
      <c r="AN26" s="13"/>
    </row>
    <row r="27" spans="1:40" ht="31.5" customHeight="1">
      <c r="A27" s="2">
        <v>23</v>
      </c>
      <c r="B27" s="26"/>
      <c r="C27" s="25"/>
      <c r="D27" s="3"/>
      <c r="E27" s="2"/>
      <c r="F27" s="4"/>
      <c r="G27" s="4"/>
      <c r="H27" s="2"/>
      <c r="I27" s="2"/>
      <c r="J27" s="3"/>
      <c r="K27" s="2"/>
      <c r="L27" s="15" t="str">
        <f>IF(V27="D",設定用!$E$4,
IF(V27=" ","",
IF(RIGHT(Y27,2)="EH",設定用!$E$1,
IF(RIGHT(Y27,2)="EI",設定用!$E$2,
IF(LEFT(Y27,2)="AF",設定用!$E$4,
IF(LEFT(Y27,2)="AG",設定用!$E$5,
IF(LEFT(Y27,2)="BF",設定用!$E$4,
IF(LEFT(Y27,2)="BG",設定用!$E$5,
IF(LEFT(Y27,2)="CF",設定用!$E$3,
IF(LEFT(Y27,2)="CG",設定用!$E$4,設定用!$E$6))))))))))</f>
        <v/>
      </c>
      <c r="M27" s="7" t="str">
        <f t="shared" si="3"/>
        <v/>
      </c>
      <c r="N27" s="27" t="str">
        <f t="shared" si="4"/>
        <v>-</v>
      </c>
      <c r="O27" s="3"/>
      <c r="P27" s="3"/>
      <c r="Q27" s="8" t="str">
        <f t="shared" si="13"/>
        <v/>
      </c>
      <c r="R27" s="3"/>
      <c r="S27" s="4"/>
      <c r="T27" s="2"/>
      <c r="U27" s="4"/>
      <c r="V27" s="2" t="str">
        <f t="shared" si="5"/>
        <v xml:space="preserve"> </v>
      </c>
      <c r="W27" s="2" t="str">
        <f t="shared" si="6"/>
        <v xml:space="preserve"> </v>
      </c>
      <c r="X27" s="5" t="str">
        <f t="shared" si="7"/>
        <v xml:space="preserve"> </v>
      </c>
      <c r="Y27" s="5" t="str">
        <f t="shared" si="8"/>
        <v xml:space="preserve">   </v>
      </c>
      <c r="Z27" s="30" t="str">
        <f t="shared" si="9"/>
        <v/>
      </c>
      <c r="AA27" s="5" t="str">
        <f t="shared" si="10"/>
        <v/>
      </c>
      <c r="AB27" s="30" t="str">
        <f t="shared" si="11"/>
        <v/>
      </c>
      <c r="AC27" s="31" t="str">
        <f t="shared" si="0"/>
        <v/>
      </c>
      <c r="AD27" s="32" t="str">
        <f t="shared" si="12"/>
        <v/>
      </c>
      <c r="AE27" s="31" t="str">
        <f t="shared" si="1"/>
        <v/>
      </c>
      <c r="AF27" s="31" t="str">
        <f t="shared" si="2"/>
        <v/>
      </c>
      <c r="AG27" s="12"/>
      <c r="AH27" s="13"/>
      <c r="AI27" s="12"/>
      <c r="AJ27" s="13"/>
      <c r="AK27" s="12"/>
      <c r="AL27" s="13"/>
      <c r="AM27" s="14"/>
      <c r="AN27" s="13"/>
    </row>
    <row r="28" spans="1:40" ht="31.5" customHeight="1">
      <c r="A28" s="2">
        <v>24</v>
      </c>
      <c r="B28" s="26"/>
      <c r="C28" s="25"/>
      <c r="D28" s="3"/>
      <c r="E28" s="2"/>
      <c r="F28" s="4"/>
      <c r="G28" s="4"/>
      <c r="H28" s="2"/>
      <c r="I28" s="2"/>
      <c r="J28" s="3"/>
      <c r="K28" s="2"/>
      <c r="L28" s="15" t="str">
        <f>IF(V28="D",設定用!$E$4,
IF(V28=" ","",
IF(RIGHT(Y28,2)="EH",設定用!$E$1,
IF(RIGHT(Y28,2)="EI",設定用!$E$2,
IF(LEFT(Y28,2)="AF",設定用!$E$4,
IF(LEFT(Y28,2)="AG",設定用!$E$5,
IF(LEFT(Y28,2)="BF",設定用!$E$4,
IF(LEFT(Y28,2)="BG",設定用!$E$5,
IF(LEFT(Y28,2)="CF",設定用!$E$3,
IF(LEFT(Y28,2)="CG",設定用!$E$4,設定用!$E$6))))))))))</f>
        <v/>
      </c>
      <c r="M28" s="7" t="str">
        <f t="shared" si="3"/>
        <v/>
      </c>
      <c r="N28" s="27" t="str">
        <f t="shared" si="4"/>
        <v>-</v>
      </c>
      <c r="O28" s="3"/>
      <c r="P28" s="3"/>
      <c r="Q28" s="8" t="str">
        <f t="shared" si="13"/>
        <v/>
      </c>
      <c r="R28" s="3"/>
      <c r="S28" s="4"/>
      <c r="T28" s="2"/>
      <c r="U28" s="4"/>
      <c r="V28" s="2" t="str">
        <f t="shared" si="5"/>
        <v xml:space="preserve"> </v>
      </c>
      <c r="W28" s="2" t="str">
        <f t="shared" si="6"/>
        <v xml:space="preserve"> </v>
      </c>
      <c r="X28" s="5" t="str">
        <f t="shared" si="7"/>
        <v xml:space="preserve"> </v>
      </c>
      <c r="Y28" s="5" t="str">
        <f t="shared" si="8"/>
        <v xml:space="preserve">   </v>
      </c>
      <c r="Z28" s="30" t="str">
        <f t="shared" si="9"/>
        <v/>
      </c>
      <c r="AA28" s="5" t="str">
        <f t="shared" si="10"/>
        <v/>
      </c>
      <c r="AB28" s="30" t="str">
        <f t="shared" si="11"/>
        <v/>
      </c>
      <c r="AC28" s="31" t="str">
        <f t="shared" si="0"/>
        <v/>
      </c>
      <c r="AD28" s="32" t="str">
        <f t="shared" si="12"/>
        <v/>
      </c>
      <c r="AE28" s="31" t="str">
        <f t="shared" si="1"/>
        <v/>
      </c>
      <c r="AF28" s="31" t="str">
        <f t="shared" si="2"/>
        <v/>
      </c>
      <c r="AG28" s="12"/>
      <c r="AH28" s="13"/>
      <c r="AI28" s="12"/>
      <c r="AJ28" s="13"/>
      <c r="AK28" s="12"/>
      <c r="AL28" s="13"/>
      <c r="AM28" s="14"/>
      <c r="AN28" s="13"/>
    </row>
    <row r="29" spans="1:40" ht="31.5" customHeight="1">
      <c r="A29" s="2">
        <v>25</v>
      </c>
      <c r="B29" s="26"/>
      <c r="C29" s="25"/>
      <c r="D29" s="3"/>
      <c r="E29" s="2"/>
      <c r="F29" s="4"/>
      <c r="G29" s="4"/>
      <c r="H29" s="2"/>
      <c r="I29" s="2"/>
      <c r="J29" s="3"/>
      <c r="K29" s="2"/>
      <c r="L29" s="15" t="str">
        <f>IF(V29="D",設定用!$E$4,
IF(V29=" ","",
IF(RIGHT(Y29,2)="EH",設定用!$E$1,
IF(RIGHT(Y29,2)="EI",設定用!$E$2,
IF(LEFT(Y29,2)="AF",設定用!$E$4,
IF(LEFT(Y29,2)="AG",設定用!$E$5,
IF(LEFT(Y29,2)="BF",設定用!$E$4,
IF(LEFT(Y29,2)="BG",設定用!$E$5,
IF(LEFT(Y29,2)="CF",設定用!$E$3,
IF(LEFT(Y29,2)="CG",設定用!$E$4,設定用!$E$6))))))))))</f>
        <v/>
      </c>
      <c r="M29" s="7" t="str">
        <f t="shared" si="3"/>
        <v/>
      </c>
      <c r="N29" s="27" t="str">
        <f t="shared" si="4"/>
        <v>-</v>
      </c>
      <c r="O29" s="3"/>
      <c r="P29" s="3"/>
      <c r="Q29" s="8" t="str">
        <f t="shared" si="13"/>
        <v/>
      </c>
      <c r="R29" s="3"/>
      <c r="S29" s="4"/>
      <c r="T29" s="2"/>
      <c r="U29" s="4"/>
      <c r="V29" s="2" t="str">
        <f t="shared" si="5"/>
        <v xml:space="preserve"> </v>
      </c>
      <c r="W29" s="2" t="str">
        <f t="shared" si="6"/>
        <v xml:space="preserve"> </v>
      </c>
      <c r="X29" s="5" t="str">
        <f t="shared" si="7"/>
        <v xml:space="preserve"> </v>
      </c>
      <c r="Y29" s="5" t="str">
        <f t="shared" si="8"/>
        <v xml:space="preserve">   </v>
      </c>
      <c r="Z29" s="30" t="str">
        <f t="shared" si="9"/>
        <v/>
      </c>
      <c r="AA29" s="5" t="str">
        <f t="shared" si="10"/>
        <v/>
      </c>
      <c r="AB29" s="30" t="str">
        <f t="shared" si="11"/>
        <v/>
      </c>
      <c r="AC29" s="31" t="str">
        <f t="shared" si="0"/>
        <v/>
      </c>
      <c r="AD29" s="32" t="str">
        <f t="shared" si="12"/>
        <v/>
      </c>
      <c r="AE29" s="31" t="str">
        <f t="shared" si="1"/>
        <v/>
      </c>
      <c r="AF29" s="31" t="str">
        <f t="shared" si="2"/>
        <v/>
      </c>
      <c r="AG29" s="12"/>
      <c r="AH29" s="13"/>
      <c r="AI29" s="12"/>
      <c r="AJ29" s="13"/>
      <c r="AK29" s="12"/>
      <c r="AL29" s="13"/>
      <c r="AM29" s="14"/>
      <c r="AN29" s="13"/>
    </row>
    <row r="30" spans="1:40" ht="31.5" customHeight="1">
      <c r="A30" s="2">
        <v>26</v>
      </c>
      <c r="B30" s="26"/>
      <c r="C30" s="25"/>
      <c r="D30" s="3"/>
      <c r="E30" s="2"/>
      <c r="F30" s="4"/>
      <c r="G30" s="4"/>
      <c r="H30" s="2"/>
      <c r="I30" s="2"/>
      <c r="J30" s="3"/>
      <c r="K30" s="2"/>
      <c r="L30" s="15" t="str">
        <f>IF(V30="D",設定用!$E$4,
IF(V30=" ","",
IF(RIGHT(Y30,2)="EH",設定用!$E$1,
IF(RIGHT(Y30,2)="EI",設定用!$E$2,
IF(LEFT(Y30,2)="AF",設定用!$E$4,
IF(LEFT(Y30,2)="AG",設定用!$E$5,
IF(LEFT(Y30,2)="BF",設定用!$E$4,
IF(LEFT(Y30,2)="BG",設定用!$E$5,
IF(LEFT(Y30,2)="CF",設定用!$E$3,
IF(LEFT(Y30,2)="CG",設定用!$E$4,設定用!$E$6))))))))))</f>
        <v/>
      </c>
      <c r="M30" s="7" t="str">
        <f t="shared" si="3"/>
        <v/>
      </c>
      <c r="N30" s="27" t="str">
        <f t="shared" si="4"/>
        <v>-</v>
      </c>
      <c r="O30" s="3"/>
      <c r="P30" s="3"/>
      <c r="Q30" s="8" t="str">
        <f t="shared" si="13"/>
        <v/>
      </c>
      <c r="R30" s="3"/>
      <c r="S30" s="4"/>
      <c r="T30" s="2"/>
      <c r="U30" s="4"/>
      <c r="V30" s="2" t="str">
        <f t="shared" si="5"/>
        <v xml:space="preserve"> </v>
      </c>
      <c r="W30" s="2" t="str">
        <f t="shared" si="6"/>
        <v xml:space="preserve"> </v>
      </c>
      <c r="X30" s="5" t="str">
        <f t="shared" si="7"/>
        <v xml:space="preserve"> </v>
      </c>
      <c r="Y30" s="5" t="str">
        <f t="shared" si="8"/>
        <v xml:space="preserve">   </v>
      </c>
      <c r="Z30" s="30" t="str">
        <f t="shared" si="9"/>
        <v/>
      </c>
      <c r="AA30" s="5" t="str">
        <f t="shared" si="10"/>
        <v/>
      </c>
      <c r="AB30" s="30" t="str">
        <f t="shared" si="11"/>
        <v/>
      </c>
      <c r="AC30" s="31" t="str">
        <f t="shared" si="0"/>
        <v/>
      </c>
      <c r="AD30" s="32" t="str">
        <f t="shared" si="12"/>
        <v/>
      </c>
      <c r="AE30" s="31" t="str">
        <f t="shared" si="1"/>
        <v/>
      </c>
      <c r="AF30" s="31" t="str">
        <f t="shared" si="2"/>
        <v/>
      </c>
      <c r="AG30" s="12"/>
      <c r="AH30" s="13"/>
      <c r="AI30" s="12"/>
      <c r="AJ30" s="13"/>
      <c r="AK30" s="12"/>
      <c r="AL30" s="13"/>
      <c r="AM30" s="14"/>
      <c r="AN30" s="13"/>
    </row>
    <row r="31" spans="1:40" ht="31.5" customHeight="1">
      <c r="A31" s="2">
        <v>27</v>
      </c>
      <c r="B31" s="26"/>
      <c r="C31" s="25"/>
      <c r="D31" s="3"/>
      <c r="E31" s="2"/>
      <c r="F31" s="4"/>
      <c r="G31" s="4"/>
      <c r="H31" s="2"/>
      <c r="I31" s="2"/>
      <c r="J31" s="3"/>
      <c r="K31" s="2"/>
      <c r="L31" s="15" t="str">
        <f>IF(V31="D",設定用!$E$4,
IF(V31=" ","",
IF(RIGHT(Y31,2)="EH",設定用!$E$1,
IF(RIGHT(Y31,2)="EI",設定用!$E$2,
IF(LEFT(Y31,2)="AF",設定用!$E$4,
IF(LEFT(Y31,2)="AG",設定用!$E$5,
IF(LEFT(Y31,2)="BF",設定用!$E$4,
IF(LEFT(Y31,2)="BG",設定用!$E$5,
IF(LEFT(Y31,2)="CF",設定用!$E$3,
IF(LEFT(Y31,2)="CG",設定用!$E$4,設定用!$E$6))))))))))</f>
        <v/>
      </c>
      <c r="M31" s="7" t="str">
        <f t="shared" si="3"/>
        <v/>
      </c>
      <c r="N31" s="27" t="str">
        <f t="shared" si="4"/>
        <v>-</v>
      </c>
      <c r="O31" s="3"/>
      <c r="P31" s="3"/>
      <c r="Q31" s="8" t="str">
        <f t="shared" si="13"/>
        <v/>
      </c>
      <c r="R31" s="3"/>
      <c r="S31" s="4"/>
      <c r="T31" s="2"/>
      <c r="U31" s="4"/>
      <c r="V31" s="2" t="str">
        <f t="shared" si="5"/>
        <v xml:space="preserve"> </v>
      </c>
      <c r="W31" s="2" t="str">
        <f t="shared" si="6"/>
        <v xml:space="preserve"> </v>
      </c>
      <c r="X31" s="5" t="str">
        <f t="shared" si="7"/>
        <v xml:space="preserve"> </v>
      </c>
      <c r="Y31" s="5" t="str">
        <f t="shared" si="8"/>
        <v xml:space="preserve">   </v>
      </c>
      <c r="Z31" s="30" t="str">
        <f t="shared" si="9"/>
        <v/>
      </c>
      <c r="AA31" s="5" t="str">
        <f t="shared" si="10"/>
        <v/>
      </c>
      <c r="AB31" s="30" t="str">
        <f t="shared" si="11"/>
        <v/>
      </c>
      <c r="AC31" s="31" t="str">
        <f t="shared" si="0"/>
        <v/>
      </c>
      <c r="AD31" s="32" t="str">
        <f t="shared" si="12"/>
        <v/>
      </c>
      <c r="AE31" s="31" t="str">
        <f t="shared" si="1"/>
        <v/>
      </c>
      <c r="AF31" s="31" t="str">
        <f t="shared" si="2"/>
        <v/>
      </c>
      <c r="AG31" s="12"/>
      <c r="AH31" s="13"/>
      <c r="AI31" s="12"/>
      <c r="AJ31" s="13"/>
      <c r="AK31" s="12"/>
      <c r="AL31" s="13"/>
      <c r="AM31" s="14"/>
      <c r="AN31" s="13"/>
    </row>
    <row r="32" spans="1:40" ht="31.5" customHeight="1">
      <c r="A32" s="2">
        <v>28</v>
      </c>
      <c r="B32" s="26"/>
      <c r="C32" s="25"/>
      <c r="D32" s="3"/>
      <c r="E32" s="2"/>
      <c r="F32" s="4"/>
      <c r="G32" s="4"/>
      <c r="H32" s="2"/>
      <c r="I32" s="2"/>
      <c r="J32" s="3"/>
      <c r="K32" s="2"/>
      <c r="L32" s="15" t="str">
        <f>IF(V32="D",設定用!$E$4,
IF(V32=" ","",
IF(RIGHT(Y32,2)="EH",設定用!$E$1,
IF(RIGHT(Y32,2)="EI",設定用!$E$2,
IF(LEFT(Y32,2)="AF",設定用!$E$4,
IF(LEFT(Y32,2)="AG",設定用!$E$5,
IF(LEFT(Y32,2)="BF",設定用!$E$4,
IF(LEFT(Y32,2)="BG",設定用!$E$5,
IF(LEFT(Y32,2)="CF",設定用!$E$3,
IF(LEFT(Y32,2)="CG",設定用!$E$4,設定用!$E$6))))))))))</f>
        <v/>
      </c>
      <c r="M32" s="7" t="str">
        <f t="shared" si="3"/>
        <v/>
      </c>
      <c r="N32" s="27" t="str">
        <f t="shared" si="4"/>
        <v>-</v>
      </c>
      <c r="O32" s="3"/>
      <c r="P32" s="3"/>
      <c r="Q32" s="8" t="str">
        <f t="shared" si="13"/>
        <v/>
      </c>
      <c r="R32" s="3"/>
      <c r="S32" s="4"/>
      <c r="T32" s="2"/>
      <c r="U32" s="4"/>
      <c r="V32" s="2" t="str">
        <f t="shared" si="5"/>
        <v xml:space="preserve"> </v>
      </c>
      <c r="W32" s="2" t="str">
        <f t="shared" si="6"/>
        <v xml:space="preserve"> </v>
      </c>
      <c r="X32" s="5" t="str">
        <f t="shared" si="7"/>
        <v xml:space="preserve"> </v>
      </c>
      <c r="Y32" s="5" t="str">
        <f t="shared" si="8"/>
        <v xml:space="preserve">   </v>
      </c>
      <c r="Z32" s="30" t="str">
        <f t="shared" si="9"/>
        <v/>
      </c>
      <c r="AA32" s="5" t="str">
        <f t="shared" si="10"/>
        <v/>
      </c>
      <c r="AB32" s="30" t="str">
        <f t="shared" si="11"/>
        <v/>
      </c>
      <c r="AC32" s="31" t="str">
        <f t="shared" si="0"/>
        <v/>
      </c>
      <c r="AD32" s="32" t="str">
        <f t="shared" si="12"/>
        <v/>
      </c>
      <c r="AE32" s="31" t="str">
        <f t="shared" si="1"/>
        <v/>
      </c>
      <c r="AF32" s="31" t="str">
        <f t="shared" si="2"/>
        <v/>
      </c>
      <c r="AG32" s="12"/>
      <c r="AH32" s="13"/>
      <c r="AI32" s="12"/>
      <c r="AJ32" s="13"/>
      <c r="AK32" s="12"/>
      <c r="AL32" s="13"/>
      <c r="AM32" s="14"/>
      <c r="AN32" s="13"/>
    </row>
    <row r="33" spans="1:40" ht="31.5" customHeight="1">
      <c r="A33" s="2">
        <v>29</v>
      </c>
      <c r="B33" s="26"/>
      <c r="C33" s="25"/>
      <c r="D33" s="3"/>
      <c r="E33" s="2"/>
      <c r="F33" s="4"/>
      <c r="G33" s="4"/>
      <c r="H33" s="2"/>
      <c r="I33" s="2"/>
      <c r="J33" s="3"/>
      <c r="K33" s="2"/>
      <c r="L33" s="15" t="str">
        <f>IF(V33="D",設定用!$E$4,
IF(V33=" ","",
IF(RIGHT(Y33,2)="EH",設定用!$E$1,
IF(RIGHT(Y33,2)="EI",設定用!$E$2,
IF(LEFT(Y33,2)="AF",設定用!$E$4,
IF(LEFT(Y33,2)="AG",設定用!$E$5,
IF(LEFT(Y33,2)="BF",設定用!$E$4,
IF(LEFT(Y33,2)="BG",設定用!$E$5,
IF(LEFT(Y33,2)="CF",設定用!$E$3,
IF(LEFT(Y33,2)="CG",設定用!$E$4,設定用!$E$6))))))))))</f>
        <v/>
      </c>
      <c r="M33" s="7" t="str">
        <f t="shared" si="3"/>
        <v/>
      </c>
      <c r="N33" s="27" t="str">
        <f t="shared" si="4"/>
        <v>-</v>
      </c>
      <c r="O33" s="3"/>
      <c r="P33" s="3"/>
      <c r="Q33" s="8" t="str">
        <f t="shared" si="13"/>
        <v/>
      </c>
      <c r="R33" s="3"/>
      <c r="S33" s="4"/>
      <c r="T33" s="2"/>
      <c r="U33" s="4"/>
      <c r="V33" s="2" t="str">
        <f t="shared" si="5"/>
        <v xml:space="preserve"> </v>
      </c>
      <c r="W33" s="2" t="str">
        <f t="shared" si="6"/>
        <v xml:space="preserve"> </v>
      </c>
      <c r="X33" s="5" t="str">
        <f t="shared" si="7"/>
        <v xml:space="preserve"> </v>
      </c>
      <c r="Y33" s="5" t="str">
        <f t="shared" si="8"/>
        <v xml:space="preserve">   </v>
      </c>
      <c r="Z33" s="30" t="str">
        <f t="shared" si="9"/>
        <v/>
      </c>
      <c r="AA33" s="5" t="str">
        <f t="shared" si="10"/>
        <v/>
      </c>
      <c r="AB33" s="30" t="str">
        <f t="shared" si="11"/>
        <v/>
      </c>
      <c r="AC33" s="31" t="str">
        <f t="shared" si="0"/>
        <v/>
      </c>
      <c r="AD33" s="32" t="str">
        <f t="shared" si="12"/>
        <v/>
      </c>
      <c r="AE33" s="31" t="str">
        <f t="shared" si="1"/>
        <v/>
      </c>
      <c r="AF33" s="31" t="str">
        <f t="shared" si="2"/>
        <v/>
      </c>
      <c r="AG33" s="12"/>
      <c r="AH33" s="13"/>
      <c r="AI33" s="12"/>
      <c r="AJ33" s="13"/>
      <c r="AK33" s="12"/>
      <c r="AL33" s="13"/>
      <c r="AM33" s="14"/>
      <c r="AN33" s="13"/>
    </row>
    <row r="34" spans="1:40" ht="31.5" customHeight="1">
      <c r="A34" s="2">
        <v>30</v>
      </c>
      <c r="B34" s="26"/>
      <c r="C34" s="25"/>
      <c r="D34" s="3"/>
      <c r="E34" s="2"/>
      <c r="F34" s="4"/>
      <c r="G34" s="4"/>
      <c r="H34" s="2"/>
      <c r="I34" s="2"/>
      <c r="J34" s="3"/>
      <c r="K34" s="2"/>
      <c r="L34" s="15" t="str">
        <f>IF(V34="D",設定用!$E$4,
IF(V34=" ","",
IF(RIGHT(Y34,2)="EH",設定用!$E$1,
IF(RIGHT(Y34,2)="EI",設定用!$E$2,
IF(LEFT(Y34,2)="AF",設定用!$E$4,
IF(LEFT(Y34,2)="AG",設定用!$E$5,
IF(LEFT(Y34,2)="BF",設定用!$E$4,
IF(LEFT(Y34,2)="BG",設定用!$E$5,
IF(LEFT(Y34,2)="CF",設定用!$E$3,
IF(LEFT(Y34,2)="CG",設定用!$E$4,設定用!$E$6))))))))))</f>
        <v/>
      </c>
      <c r="M34" s="7" t="str">
        <f t="shared" si="3"/>
        <v/>
      </c>
      <c r="N34" s="27" t="str">
        <f t="shared" si="4"/>
        <v>-</v>
      </c>
      <c r="O34" s="3"/>
      <c r="P34" s="3"/>
      <c r="Q34" s="8" t="str">
        <f t="shared" si="13"/>
        <v/>
      </c>
      <c r="R34" s="3"/>
      <c r="S34" s="4"/>
      <c r="T34" s="2"/>
      <c r="U34" s="4"/>
      <c r="V34" s="2" t="str">
        <f t="shared" si="5"/>
        <v xml:space="preserve"> </v>
      </c>
      <c r="W34" s="2" t="str">
        <f t="shared" si="6"/>
        <v xml:space="preserve"> </v>
      </c>
      <c r="X34" s="5" t="str">
        <f t="shared" si="7"/>
        <v xml:space="preserve"> </v>
      </c>
      <c r="Y34" s="5" t="str">
        <f t="shared" si="8"/>
        <v xml:space="preserve">   </v>
      </c>
      <c r="Z34" s="30" t="str">
        <f t="shared" si="9"/>
        <v/>
      </c>
      <c r="AA34" s="5" t="str">
        <f t="shared" si="10"/>
        <v/>
      </c>
      <c r="AB34" s="30" t="str">
        <f t="shared" si="11"/>
        <v/>
      </c>
      <c r="AC34" s="31" t="str">
        <f t="shared" si="0"/>
        <v/>
      </c>
      <c r="AD34" s="32" t="str">
        <f t="shared" si="12"/>
        <v/>
      </c>
      <c r="AE34" s="31" t="str">
        <f t="shared" si="1"/>
        <v/>
      </c>
      <c r="AF34" s="31" t="str">
        <f t="shared" si="2"/>
        <v/>
      </c>
      <c r="AG34" s="12"/>
      <c r="AH34" s="13"/>
      <c r="AI34" s="12"/>
      <c r="AJ34" s="13"/>
      <c r="AK34" s="12"/>
      <c r="AL34" s="13"/>
      <c r="AM34" s="14"/>
      <c r="AN34" s="13"/>
    </row>
    <row r="35" spans="1:40" ht="31.5" customHeight="1">
      <c r="A35" s="2">
        <v>31</v>
      </c>
      <c r="B35" s="26"/>
      <c r="C35" s="25"/>
      <c r="D35" s="3"/>
      <c r="E35" s="2"/>
      <c r="F35" s="4"/>
      <c r="G35" s="4"/>
      <c r="H35" s="2"/>
      <c r="I35" s="2"/>
      <c r="J35" s="3"/>
      <c r="K35" s="2"/>
      <c r="L35" s="15" t="str">
        <f>IF(V35="D",設定用!$E$4,
IF(V35=" ","",
IF(RIGHT(Y35,2)="EH",設定用!$E$1,
IF(RIGHT(Y35,2)="EI",設定用!$E$2,
IF(LEFT(Y35,2)="AF",設定用!$E$4,
IF(LEFT(Y35,2)="AG",設定用!$E$5,
IF(LEFT(Y35,2)="BF",設定用!$E$4,
IF(LEFT(Y35,2)="BG",設定用!$E$5,
IF(LEFT(Y35,2)="CF",設定用!$E$3,
IF(LEFT(Y35,2)="CG",設定用!$E$4,設定用!$E$6))))))))))</f>
        <v/>
      </c>
      <c r="M35" s="7" t="str">
        <f t="shared" si="3"/>
        <v/>
      </c>
      <c r="N35" s="27" t="str">
        <f t="shared" si="4"/>
        <v>-</v>
      </c>
      <c r="O35" s="3"/>
      <c r="P35" s="3"/>
      <c r="Q35" s="8" t="str">
        <f t="shared" si="13"/>
        <v/>
      </c>
      <c r="R35" s="3"/>
      <c r="S35" s="4"/>
      <c r="T35" s="2"/>
      <c r="U35" s="4"/>
      <c r="V35" s="2" t="str">
        <f t="shared" si="5"/>
        <v xml:space="preserve"> </v>
      </c>
      <c r="W35" s="2" t="str">
        <f t="shared" si="6"/>
        <v xml:space="preserve"> </v>
      </c>
      <c r="X35" s="5" t="str">
        <f t="shared" si="7"/>
        <v xml:space="preserve"> </v>
      </c>
      <c r="Y35" s="5" t="str">
        <f t="shared" si="8"/>
        <v xml:space="preserve">   </v>
      </c>
      <c r="Z35" s="30" t="str">
        <f t="shared" si="9"/>
        <v/>
      </c>
      <c r="AA35" s="5" t="str">
        <f t="shared" si="10"/>
        <v/>
      </c>
      <c r="AB35" s="30" t="str">
        <f t="shared" si="11"/>
        <v/>
      </c>
      <c r="AC35" s="31" t="str">
        <f t="shared" si="0"/>
        <v/>
      </c>
      <c r="AD35" s="32" t="str">
        <f t="shared" si="12"/>
        <v/>
      </c>
      <c r="AE35" s="31" t="str">
        <f t="shared" si="1"/>
        <v/>
      </c>
      <c r="AF35" s="31" t="str">
        <f t="shared" si="2"/>
        <v/>
      </c>
      <c r="AG35" s="12"/>
      <c r="AH35" s="13"/>
      <c r="AI35" s="12"/>
      <c r="AJ35" s="13"/>
      <c r="AK35" s="12"/>
      <c r="AL35" s="13"/>
      <c r="AM35" s="14"/>
      <c r="AN35" s="13"/>
    </row>
    <row r="36" spans="1:40" ht="31.5" customHeight="1">
      <c r="A36" s="2">
        <v>32</v>
      </c>
      <c r="B36" s="26"/>
      <c r="C36" s="25"/>
      <c r="D36" s="3"/>
      <c r="E36" s="2"/>
      <c r="F36" s="4"/>
      <c r="G36" s="4"/>
      <c r="H36" s="2"/>
      <c r="I36" s="2"/>
      <c r="J36" s="3"/>
      <c r="K36" s="2"/>
      <c r="L36" s="15" t="str">
        <f>IF(V36="D",設定用!$E$4,
IF(V36=" ","",
IF(RIGHT(Y36,2)="EH",設定用!$E$1,
IF(RIGHT(Y36,2)="EI",設定用!$E$2,
IF(LEFT(Y36,2)="AF",設定用!$E$4,
IF(LEFT(Y36,2)="AG",設定用!$E$5,
IF(LEFT(Y36,2)="BF",設定用!$E$4,
IF(LEFT(Y36,2)="BG",設定用!$E$5,
IF(LEFT(Y36,2)="CF",設定用!$E$3,
IF(LEFT(Y36,2)="CG",設定用!$E$4,設定用!$E$6))))))))))</f>
        <v/>
      </c>
      <c r="M36" s="7" t="str">
        <f t="shared" si="3"/>
        <v/>
      </c>
      <c r="N36" s="27" t="str">
        <f t="shared" si="4"/>
        <v>-</v>
      </c>
      <c r="O36" s="3"/>
      <c r="P36" s="3"/>
      <c r="Q36" s="8" t="str">
        <f t="shared" si="13"/>
        <v/>
      </c>
      <c r="R36" s="3"/>
      <c r="S36" s="4"/>
      <c r="T36" s="2"/>
      <c r="U36" s="4"/>
      <c r="V36" s="2" t="str">
        <f t="shared" si="5"/>
        <v xml:space="preserve"> </v>
      </c>
      <c r="W36" s="2" t="str">
        <f t="shared" si="6"/>
        <v xml:space="preserve"> </v>
      </c>
      <c r="X36" s="5" t="str">
        <f t="shared" si="7"/>
        <v xml:space="preserve"> </v>
      </c>
      <c r="Y36" s="5" t="str">
        <f t="shared" si="8"/>
        <v xml:space="preserve">   </v>
      </c>
      <c r="Z36" s="30" t="str">
        <f t="shared" si="9"/>
        <v/>
      </c>
      <c r="AA36" s="5" t="str">
        <f t="shared" si="10"/>
        <v/>
      </c>
      <c r="AB36" s="30" t="str">
        <f t="shared" si="11"/>
        <v/>
      </c>
      <c r="AC36" s="31" t="str">
        <f t="shared" si="0"/>
        <v/>
      </c>
      <c r="AD36" s="32" t="str">
        <f t="shared" si="12"/>
        <v/>
      </c>
      <c r="AE36" s="31" t="str">
        <f t="shared" si="1"/>
        <v/>
      </c>
      <c r="AF36" s="31" t="str">
        <f t="shared" si="2"/>
        <v/>
      </c>
      <c r="AG36" s="12"/>
      <c r="AH36" s="13"/>
      <c r="AI36" s="12"/>
      <c r="AJ36" s="13"/>
      <c r="AK36" s="12"/>
      <c r="AL36" s="13"/>
      <c r="AM36" s="14"/>
      <c r="AN36" s="13"/>
    </row>
    <row r="37" spans="1:40" ht="31.5" customHeight="1">
      <c r="A37" s="2">
        <v>33</v>
      </c>
      <c r="B37" s="26"/>
      <c r="C37" s="25"/>
      <c r="D37" s="3"/>
      <c r="E37" s="2"/>
      <c r="F37" s="4"/>
      <c r="G37" s="4"/>
      <c r="H37" s="2"/>
      <c r="I37" s="2"/>
      <c r="J37" s="3"/>
      <c r="K37" s="2"/>
      <c r="L37" s="15" t="str">
        <f>IF(V37="D",設定用!$E$4,
IF(V37=" ","",
IF(RIGHT(Y37,2)="EH",設定用!$E$1,
IF(RIGHT(Y37,2)="EI",設定用!$E$2,
IF(LEFT(Y37,2)="AF",設定用!$E$4,
IF(LEFT(Y37,2)="AG",設定用!$E$5,
IF(LEFT(Y37,2)="BF",設定用!$E$4,
IF(LEFT(Y37,2)="BG",設定用!$E$5,
IF(LEFT(Y37,2)="CF",設定用!$E$3,
IF(LEFT(Y37,2)="CG",設定用!$E$4,設定用!$E$6))))))))))</f>
        <v/>
      </c>
      <c r="M37" s="7" t="str">
        <f t="shared" si="3"/>
        <v/>
      </c>
      <c r="N37" s="27" t="str">
        <f t="shared" si="4"/>
        <v>-</v>
      </c>
      <c r="O37" s="3"/>
      <c r="P37" s="3"/>
      <c r="Q37" s="8" t="str">
        <f t="shared" si="13"/>
        <v/>
      </c>
      <c r="R37" s="3"/>
      <c r="S37" s="4"/>
      <c r="T37" s="2"/>
      <c r="U37" s="4"/>
      <c r="V37" s="2" t="str">
        <f t="shared" si="5"/>
        <v xml:space="preserve"> </v>
      </c>
      <c r="W37" s="2" t="str">
        <f t="shared" si="6"/>
        <v xml:space="preserve"> </v>
      </c>
      <c r="X37" s="5" t="str">
        <f t="shared" si="7"/>
        <v xml:space="preserve"> </v>
      </c>
      <c r="Y37" s="5" t="str">
        <f t="shared" si="8"/>
        <v xml:space="preserve">   </v>
      </c>
      <c r="Z37" s="30" t="str">
        <f t="shared" si="9"/>
        <v/>
      </c>
      <c r="AA37" s="5" t="str">
        <f t="shared" si="10"/>
        <v/>
      </c>
      <c r="AB37" s="30" t="str">
        <f t="shared" si="11"/>
        <v/>
      </c>
      <c r="AC37" s="31" t="str">
        <f t="shared" si="0"/>
        <v/>
      </c>
      <c r="AD37" s="32" t="str">
        <f t="shared" si="12"/>
        <v/>
      </c>
      <c r="AE37" s="31" t="str">
        <f t="shared" si="1"/>
        <v/>
      </c>
      <c r="AF37" s="31" t="str">
        <f t="shared" si="2"/>
        <v/>
      </c>
      <c r="AG37" s="12"/>
      <c r="AH37" s="13"/>
      <c r="AI37" s="12"/>
      <c r="AJ37" s="13"/>
      <c r="AK37" s="12"/>
      <c r="AL37" s="13"/>
      <c r="AM37" s="14"/>
      <c r="AN37" s="13"/>
    </row>
    <row r="38" spans="1:40" ht="31.5" customHeight="1">
      <c r="A38" s="2">
        <v>34</v>
      </c>
      <c r="B38" s="26"/>
      <c r="C38" s="25"/>
      <c r="D38" s="3"/>
      <c r="E38" s="2"/>
      <c r="F38" s="4"/>
      <c r="G38" s="4"/>
      <c r="H38" s="2"/>
      <c r="I38" s="2"/>
      <c r="J38" s="3"/>
      <c r="K38" s="2"/>
      <c r="L38" s="15" t="str">
        <f>IF(V38="D",設定用!$E$4,
IF(V38=" ","",
IF(RIGHT(Y38,2)="EH",設定用!$E$1,
IF(RIGHT(Y38,2)="EI",設定用!$E$2,
IF(LEFT(Y38,2)="AF",設定用!$E$4,
IF(LEFT(Y38,2)="AG",設定用!$E$5,
IF(LEFT(Y38,2)="BF",設定用!$E$4,
IF(LEFT(Y38,2)="BG",設定用!$E$5,
IF(LEFT(Y38,2)="CF",設定用!$E$3,
IF(LEFT(Y38,2)="CG",設定用!$E$4,設定用!$E$6))))))))))</f>
        <v/>
      </c>
      <c r="M38" s="7" t="str">
        <f t="shared" si="3"/>
        <v/>
      </c>
      <c r="N38" s="27" t="str">
        <f t="shared" si="4"/>
        <v>-</v>
      </c>
      <c r="O38" s="3"/>
      <c r="P38" s="3"/>
      <c r="Q38" s="8" t="str">
        <f t="shared" si="13"/>
        <v/>
      </c>
      <c r="R38" s="3"/>
      <c r="S38" s="4"/>
      <c r="T38" s="2"/>
      <c r="U38" s="4"/>
      <c r="V38" s="2" t="str">
        <f t="shared" si="5"/>
        <v xml:space="preserve"> </v>
      </c>
      <c r="W38" s="2" t="str">
        <f t="shared" si="6"/>
        <v xml:space="preserve"> </v>
      </c>
      <c r="X38" s="5" t="str">
        <f t="shared" si="7"/>
        <v xml:space="preserve"> </v>
      </c>
      <c r="Y38" s="5" t="str">
        <f t="shared" si="8"/>
        <v xml:space="preserve">   </v>
      </c>
      <c r="Z38" s="30" t="str">
        <f t="shared" si="9"/>
        <v/>
      </c>
      <c r="AA38" s="5" t="str">
        <f t="shared" si="10"/>
        <v/>
      </c>
      <c r="AB38" s="30" t="str">
        <f t="shared" si="11"/>
        <v/>
      </c>
      <c r="AC38" s="31" t="str">
        <f t="shared" si="0"/>
        <v/>
      </c>
      <c r="AD38" s="32" t="str">
        <f t="shared" si="12"/>
        <v/>
      </c>
      <c r="AE38" s="31" t="str">
        <f t="shared" si="1"/>
        <v/>
      </c>
      <c r="AF38" s="31" t="str">
        <f t="shared" si="2"/>
        <v/>
      </c>
      <c r="AG38" s="12"/>
      <c r="AH38" s="13"/>
      <c r="AI38" s="12"/>
      <c r="AJ38" s="13"/>
      <c r="AK38" s="12"/>
      <c r="AL38" s="13"/>
      <c r="AM38" s="14"/>
      <c r="AN38" s="13"/>
    </row>
    <row r="39" spans="1:40" ht="31.5" customHeight="1">
      <c r="A39" s="2">
        <v>35</v>
      </c>
      <c r="B39" s="26"/>
      <c r="C39" s="25"/>
      <c r="D39" s="3"/>
      <c r="E39" s="2"/>
      <c r="F39" s="4"/>
      <c r="G39" s="4"/>
      <c r="H39" s="2"/>
      <c r="I39" s="2"/>
      <c r="J39" s="3"/>
      <c r="K39" s="2"/>
      <c r="L39" s="15" t="str">
        <f>IF(V39="D",設定用!$E$4,
IF(V39=" ","",
IF(RIGHT(Y39,2)="EH",設定用!$E$1,
IF(RIGHT(Y39,2)="EI",設定用!$E$2,
IF(LEFT(Y39,2)="AF",設定用!$E$4,
IF(LEFT(Y39,2)="AG",設定用!$E$5,
IF(LEFT(Y39,2)="BF",設定用!$E$4,
IF(LEFT(Y39,2)="BG",設定用!$E$5,
IF(LEFT(Y39,2)="CF",設定用!$E$3,
IF(LEFT(Y39,2)="CG",設定用!$E$4,設定用!$E$6))))))))))</f>
        <v/>
      </c>
      <c r="M39" s="7" t="str">
        <f t="shared" si="3"/>
        <v/>
      </c>
      <c r="N39" s="27" t="str">
        <f t="shared" si="4"/>
        <v>-</v>
      </c>
      <c r="O39" s="3"/>
      <c r="P39" s="3"/>
      <c r="Q39" s="8" t="str">
        <f t="shared" si="13"/>
        <v/>
      </c>
      <c r="R39" s="3"/>
      <c r="S39" s="4"/>
      <c r="T39" s="2"/>
      <c r="U39" s="4"/>
      <c r="V39" s="2" t="str">
        <f t="shared" si="5"/>
        <v xml:space="preserve"> </v>
      </c>
      <c r="W39" s="2" t="str">
        <f t="shared" si="6"/>
        <v xml:space="preserve"> </v>
      </c>
      <c r="X39" s="5" t="str">
        <f t="shared" si="7"/>
        <v xml:space="preserve"> </v>
      </c>
      <c r="Y39" s="5" t="str">
        <f t="shared" si="8"/>
        <v xml:space="preserve">   </v>
      </c>
      <c r="Z39" s="30" t="str">
        <f t="shared" si="9"/>
        <v/>
      </c>
      <c r="AA39" s="5" t="str">
        <f t="shared" si="10"/>
        <v/>
      </c>
      <c r="AB39" s="30" t="str">
        <f t="shared" si="11"/>
        <v/>
      </c>
      <c r="AC39" s="31" t="str">
        <f t="shared" si="0"/>
        <v/>
      </c>
      <c r="AD39" s="32" t="str">
        <f t="shared" si="12"/>
        <v/>
      </c>
      <c r="AE39" s="31" t="str">
        <f t="shared" si="1"/>
        <v/>
      </c>
      <c r="AF39" s="31" t="str">
        <f t="shared" si="2"/>
        <v/>
      </c>
      <c r="AG39" s="12"/>
      <c r="AH39" s="13"/>
      <c r="AI39" s="12"/>
      <c r="AJ39" s="13"/>
      <c r="AK39" s="12"/>
      <c r="AL39" s="13"/>
      <c r="AM39" s="14"/>
      <c r="AN39" s="13"/>
    </row>
    <row r="40" spans="1:40" ht="31.5" customHeight="1">
      <c r="A40" s="2">
        <v>36</v>
      </c>
      <c r="B40" s="26"/>
      <c r="C40" s="25"/>
      <c r="D40" s="3"/>
      <c r="E40" s="2"/>
      <c r="F40" s="4"/>
      <c r="G40" s="4"/>
      <c r="H40" s="2"/>
      <c r="I40" s="2"/>
      <c r="J40" s="3"/>
      <c r="K40" s="2"/>
      <c r="L40" s="15" t="str">
        <f>IF(V40="D",設定用!$E$4,
IF(V40=" ","",
IF(RIGHT(Y40,2)="EH",設定用!$E$1,
IF(RIGHT(Y40,2)="EI",設定用!$E$2,
IF(LEFT(Y40,2)="AF",設定用!$E$4,
IF(LEFT(Y40,2)="AG",設定用!$E$5,
IF(LEFT(Y40,2)="BF",設定用!$E$4,
IF(LEFT(Y40,2)="BG",設定用!$E$5,
IF(LEFT(Y40,2)="CF",設定用!$E$3,
IF(LEFT(Y40,2)="CG",設定用!$E$4,設定用!$E$6))))))))))</f>
        <v/>
      </c>
      <c r="M40" s="7" t="str">
        <f t="shared" si="3"/>
        <v/>
      </c>
      <c r="N40" s="27" t="str">
        <f t="shared" si="4"/>
        <v>-</v>
      </c>
      <c r="O40" s="3"/>
      <c r="P40" s="3"/>
      <c r="Q40" s="8" t="str">
        <f t="shared" si="13"/>
        <v/>
      </c>
      <c r="R40" s="3"/>
      <c r="S40" s="4"/>
      <c r="T40" s="2"/>
      <c r="U40" s="4"/>
      <c r="V40" s="2" t="str">
        <f t="shared" si="5"/>
        <v xml:space="preserve"> </v>
      </c>
      <c r="W40" s="2" t="str">
        <f t="shared" si="6"/>
        <v xml:space="preserve"> </v>
      </c>
      <c r="X40" s="5" t="str">
        <f t="shared" si="7"/>
        <v xml:space="preserve"> </v>
      </c>
      <c r="Y40" s="5" t="str">
        <f t="shared" si="8"/>
        <v xml:space="preserve">   </v>
      </c>
      <c r="Z40" s="30" t="str">
        <f t="shared" si="9"/>
        <v/>
      </c>
      <c r="AA40" s="5" t="str">
        <f t="shared" si="10"/>
        <v/>
      </c>
      <c r="AB40" s="30" t="str">
        <f t="shared" si="11"/>
        <v/>
      </c>
      <c r="AC40" s="31" t="str">
        <f t="shared" si="0"/>
        <v/>
      </c>
      <c r="AD40" s="32" t="str">
        <f t="shared" si="12"/>
        <v/>
      </c>
      <c r="AE40" s="31" t="str">
        <f t="shared" si="1"/>
        <v/>
      </c>
      <c r="AF40" s="31" t="str">
        <f t="shared" si="2"/>
        <v/>
      </c>
      <c r="AG40" s="12"/>
      <c r="AH40" s="13"/>
      <c r="AI40" s="12"/>
      <c r="AJ40" s="13"/>
      <c r="AK40" s="12"/>
      <c r="AL40" s="13"/>
      <c r="AM40" s="14"/>
      <c r="AN40" s="13"/>
    </row>
    <row r="41" spans="1:40" ht="31.5" customHeight="1">
      <c r="A41" s="2">
        <v>37</v>
      </c>
      <c r="B41" s="26"/>
      <c r="C41" s="25"/>
      <c r="D41" s="3"/>
      <c r="E41" s="2"/>
      <c r="F41" s="4"/>
      <c r="G41" s="4"/>
      <c r="H41" s="2"/>
      <c r="I41" s="2"/>
      <c r="J41" s="3"/>
      <c r="K41" s="2"/>
      <c r="L41" s="15" t="str">
        <f>IF(V41="D",設定用!$E$4,
IF(V41=" ","",
IF(RIGHT(Y41,2)="EH",設定用!$E$1,
IF(RIGHT(Y41,2)="EI",設定用!$E$2,
IF(LEFT(Y41,2)="AF",設定用!$E$4,
IF(LEFT(Y41,2)="AG",設定用!$E$5,
IF(LEFT(Y41,2)="BF",設定用!$E$4,
IF(LEFT(Y41,2)="BG",設定用!$E$5,
IF(LEFT(Y41,2)="CF",設定用!$E$3,
IF(LEFT(Y41,2)="CG",設定用!$E$4,設定用!$E$6))))))))))</f>
        <v/>
      </c>
      <c r="M41" s="7" t="str">
        <f t="shared" si="3"/>
        <v/>
      </c>
      <c r="N41" s="27" t="str">
        <f t="shared" si="4"/>
        <v>-</v>
      </c>
      <c r="O41" s="3"/>
      <c r="P41" s="3"/>
      <c r="Q41" s="8" t="str">
        <f t="shared" si="13"/>
        <v/>
      </c>
      <c r="R41" s="3"/>
      <c r="S41" s="4"/>
      <c r="T41" s="2"/>
      <c r="U41" s="4"/>
      <c r="V41" s="2" t="str">
        <f t="shared" si="5"/>
        <v xml:space="preserve"> </v>
      </c>
      <c r="W41" s="2" t="str">
        <f t="shared" si="6"/>
        <v xml:space="preserve"> </v>
      </c>
      <c r="X41" s="5" t="str">
        <f t="shared" si="7"/>
        <v xml:space="preserve"> </v>
      </c>
      <c r="Y41" s="5" t="str">
        <f t="shared" si="8"/>
        <v xml:space="preserve">   </v>
      </c>
      <c r="Z41" s="30" t="str">
        <f t="shared" si="9"/>
        <v/>
      </c>
      <c r="AA41" s="5" t="str">
        <f t="shared" si="10"/>
        <v/>
      </c>
      <c r="AB41" s="30" t="str">
        <f t="shared" si="11"/>
        <v/>
      </c>
      <c r="AC41" s="31" t="str">
        <f t="shared" si="0"/>
        <v/>
      </c>
      <c r="AD41" s="32" t="str">
        <f t="shared" si="12"/>
        <v/>
      </c>
      <c r="AE41" s="31" t="str">
        <f t="shared" si="1"/>
        <v/>
      </c>
      <c r="AF41" s="31" t="str">
        <f t="shared" si="2"/>
        <v/>
      </c>
      <c r="AG41" s="12"/>
      <c r="AH41" s="13"/>
      <c r="AI41" s="12"/>
      <c r="AJ41" s="13"/>
      <c r="AK41" s="12"/>
      <c r="AL41" s="13"/>
      <c r="AM41" s="14"/>
      <c r="AN41" s="13"/>
    </row>
    <row r="42" spans="1:40" ht="31.5" customHeight="1">
      <c r="A42" s="2">
        <v>38</v>
      </c>
      <c r="B42" s="26"/>
      <c r="C42" s="25"/>
      <c r="D42" s="3"/>
      <c r="E42" s="2"/>
      <c r="F42" s="4"/>
      <c r="G42" s="4"/>
      <c r="H42" s="2"/>
      <c r="I42" s="2"/>
      <c r="J42" s="3"/>
      <c r="K42" s="2"/>
      <c r="L42" s="15" t="str">
        <f>IF(V42="D",設定用!$E$4,
IF(V42=" ","",
IF(RIGHT(Y42,2)="EH",設定用!$E$1,
IF(RIGHT(Y42,2)="EI",設定用!$E$2,
IF(LEFT(Y42,2)="AF",設定用!$E$4,
IF(LEFT(Y42,2)="AG",設定用!$E$5,
IF(LEFT(Y42,2)="BF",設定用!$E$4,
IF(LEFT(Y42,2)="BG",設定用!$E$5,
IF(LEFT(Y42,2)="CF",設定用!$E$3,
IF(LEFT(Y42,2)="CG",設定用!$E$4,設定用!$E$6))))))))))</f>
        <v/>
      </c>
      <c r="M42" s="7" t="str">
        <f t="shared" si="3"/>
        <v/>
      </c>
      <c r="N42" s="27" t="str">
        <f t="shared" si="4"/>
        <v>-</v>
      </c>
      <c r="O42" s="3"/>
      <c r="P42" s="3"/>
      <c r="Q42" s="8" t="str">
        <f t="shared" si="13"/>
        <v/>
      </c>
      <c r="R42" s="3"/>
      <c r="S42" s="4"/>
      <c r="T42" s="2"/>
      <c r="U42" s="4"/>
      <c r="V42" s="2" t="str">
        <f t="shared" si="5"/>
        <v xml:space="preserve"> </v>
      </c>
      <c r="W42" s="2" t="str">
        <f t="shared" si="6"/>
        <v xml:space="preserve"> </v>
      </c>
      <c r="X42" s="5" t="str">
        <f t="shared" si="7"/>
        <v xml:space="preserve"> </v>
      </c>
      <c r="Y42" s="5" t="str">
        <f t="shared" si="8"/>
        <v xml:space="preserve">   </v>
      </c>
      <c r="Z42" s="30" t="str">
        <f t="shared" si="9"/>
        <v/>
      </c>
      <c r="AA42" s="5" t="str">
        <f t="shared" si="10"/>
        <v/>
      </c>
      <c r="AB42" s="30" t="str">
        <f t="shared" si="11"/>
        <v/>
      </c>
      <c r="AC42" s="31" t="str">
        <f t="shared" si="0"/>
        <v/>
      </c>
      <c r="AD42" s="32" t="str">
        <f t="shared" si="12"/>
        <v/>
      </c>
      <c r="AE42" s="31" t="str">
        <f t="shared" si="1"/>
        <v/>
      </c>
      <c r="AF42" s="31" t="str">
        <f t="shared" si="2"/>
        <v/>
      </c>
      <c r="AG42" s="12"/>
      <c r="AH42" s="13"/>
      <c r="AI42" s="12"/>
      <c r="AJ42" s="13"/>
      <c r="AK42" s="12"/>
      <c r="AL42" s="13"/>
      <c r="AM42" s="14"/>
      <c r="AN42" s="13"/>
    </row>
    <row r="43" spans="1:40" ht="31.5" customHeight="1">
      <c r="A43" s="2">
        <v>39</v>
      </c>
      <c r="B43" s="26"/>
      <c r="C43" s="25"/>
      <c r="D43" s="3"/>
      <c r="E43" s="2"/>
      <c r="F43" s="4"/>
      <c r="G43" s="4"/>
      <c r="H43" s="2"/>
      <c r="I43" s="2"/>
      <c r="J43" s="3"/>
      <c r="K43" s="2"/>
      <c r="L43" s="15" t="str">
        <f>IF(V43="D",設定用!$E$4,
IF(V43=" ","",
IF(RIGHT(Y43,2)="EH",設定用!$E$1,
IF(RIGHT(Y43,2)="EI",設定用!$E$2,
IF(LEFT(Y43,2)="AF",設定用!$E$4,
IF(LEFT(Y43,2)="AG",設定用!$E$5,
IF(LEFT(Y43,2)="BF",設定用!$E$4,
IF(LEFT(Y43,2)="BG",設定用!$E$5,
IF(LEFT(Y43,2)="CF",設定用!$E$3,
IF(LEFT(Y43,2)="CG",設定用!$E$4,設定用!$E$6))))))))))</f>
        <v/>
      </c>
      <c r="M43" s="7" t="str">
        <f t="shared" si="3"/>
        <v/>
      </c>
      <c r="N43" s="27" t="str">
        <f t="shared" si="4"/>
        <v>-</v>
      </c>
      <c r="O43" s="3"/>
      <c r="P43" s="3"/>
      <c r="Q43" s="8" t="str">
        <f t="shared" si="13"/>
        <v/>
      </c>
      <c r="R43" s="3"/>
      <c r="S43" s="4"/>
      <c r="T43" s="2"/>
      <c r="U43" s="4"/>
      <c r="V43" s="2" t="str">
        <f t="shared" si="5"/>
        <v xml:space="preserve"> </v>
      </c>
      <c r="W43" s="2" t="str">
        <f t="shared" si="6"/>
        <v xml:space="preserve"> </v>
      </c>
      <c r="X43" s="5" t="str">
        <f t="shared" si="7"/>
        <v xml:space="preserve"> </v>
      </c>
      <c r="Y43" s="5" t="str">
        <f t="shared" si="8"/>
        <v xml:space="preserve">   </v>
      </c>
      <c r="Z43" s="30" t="str">
        <f t="shared" si="9"/>
        <v/>
      </c>
      <c r="AA43" s="5" t="str">
        <f t="shared" si="10"/>
        <v/>
      </c>
      <c r="AB43" s="30" t="str">
        <f t="shared" si="11"/>
        <v/>
      </c>
      <c r="AC43" s="31" t="str">
        <f t="shared" si="0"/>
        <v/>
      </c>
      <c r="AD43" s="32" t="str">
        <f t="shared" si="12"/>
        <v/>
      </c>
      <c r="AE43" s="31" t="str">
        <f t="shared" si="1"/>
        <v/>
      </c>
      <c r="AF43" s="31" t="str">
        <f t="shared" si="2"/>
        <v/>
      </c>
      <c r="AG43" s="12"/>
      <c r="AH43" s="13"/>
      <c r="AI43" s="12"/>
      <c r="AJ43" s="13"/>
      <c r="AK43" s="12"/>
      <c r="AL43" s="13"/>
      <c r="AM43" s="14"/>
      <c r="AN43" s="13"/>
    </row>
    <row r="44" spans="1:40" ht="31.5" customHeight="1">
      <c r="A44" s="2">
        <v>40</v>
      </c>
      <c r="B44" s="26"/>
      <c r="C44" s="25"/>
      <c r="D44" s="3"/>
      <c r="E44" s="2"/>
      <c r="F44" s="4"/>
      <c r="G44" s="4"/>
      <c r="H44" s="2"/>
      <c r="I44" s="2"/>
      <c r="J44" s="3"/>
      <c r="K44" s="2"/>
      <c r="L44" s="15" t="str">
        <f>IF(V44="D",設定用!$E$4,
IF(V44=" ","",
IF(RIGHT(Y44,2)="EH",設定用!$E$1,
IF(RIGHT(Y44,2)="EI",設定用!$E$2,
IF(LEFT(Y44,2)="AF",設定用!$E$4,
IF(LEFT(Y44,2)="AG",設定用!$E$5,
IF(LEFT(Y44,2)="BF",設定用!$E$4,
IF(LEFT(Y44,2)="BG",設定用!$E$5,
IF(LEFT(Y44,2)="CF",設定用!$E$3,
IF(LEFT(Y44,2)="CG",設定用!$E$4,設定用!$E$6))))))))))</f>
        <v/>
      </c>
      <c r="M44" s="7" t="str">
        <f t="shared" si="3"/>
        <v/>
      </c>
      <c r="N44" s="27" t="str">
        <f t="shared" si="4"/>
        <v>-</v>
      </c>
      <c r="O44" s="3"/>
      <c r="P44" s="3"/>
      <c r="Q44" s="8" t="str">
        <f t="shared" si="13"/>
        <v/>
      </c>
      <c r="R44" s="3"/>
      <c r="S44" s="4"/>
      <c r="T44" s="2"/>
      <c r="U44" s="4"/>
      <c r="V44" s="2" t="str">
        <f t="shared" si="5"/>
        <v xml:space="preserve"> </v>
      </c>
      <c r="W44" s="2" t="str">
        <f t="shared" si="6"/>
        <v xml:space="preserve"> </v>
      </c>
      <c r="X44" s="5" t="str">
        <f t="shared" si="7"/>
        <v xml:space="preserve"> </v>
      </c>
      <c r="Y44" s="5" t="str">
        <f t="shared" si="8"/>
        <v xml:space="preserve">   </v>
      </c>
      <c r="Z44" s="30" t="str">
        <f t="shared" si="9"/>
        <v/>
      </c>
      <c r="AA44" s="5" t="str">
        <f t="shared" si="10"/>
        <v/>
      </c>
      <c r="AB44" s="30" t="str">
        <f t="shared" si="11"/>
        <v/>
      </c>
      <c r="AC44" s="31" t="str">
        <f t="shared" si="0"/>
        <v/>
      </c>
      <c r="AD44" s="32" t="str">
        <f t="shared" si="12"/>
        <v/>
      </c>
      <c r="AE44" s="31" t="str">
        <f t="shared" si="1"/>
        <v/>
      </c>
      <c r="AF44" s="31" t="str">
        <f t="shared" si="2"/>
        <v/>
      </c>
      <c r="AG44" s="12"/>
      <c r="AH44" s="13"/>
      <c r="AI44" s="12"/>
      <c r="AJ44" s="13"/>
      <c r="AK44" s="12"/>
      <c r="AL44" s="13"/>
      <c r="AM44" s="14"/>
      <c r="AN44" s="13"/>
    </row>
    <row r="45" spans="1:40" ht="31.5" customHeight="1">
      <c r="A45" s="2">
        <v>41</v>
      </c>
      <c r="B45" s="26"/>
      <c r="C45" s="25"/>
      <c r="D45" s="3"/>
      <c r="E45" s="2"/>
      <c r="F45" s="4"/>
      <c r="G45" s="4"/>
      <c r="H45" s="2"/>
      <c r="I45" s="2"/>
      <c r="J45" s="3"/>
      <c r="K45" s="2"/>
      <c r="L45" s="15" t="str">
        <f>IF(V45="D",設定用!$E$4,
IF(V45=" ","",
IF(RIGHT(Y45,2)="EH",設定用!$E$1,
IF(RIGHT(Y45,2)="EI",設定用!$E$2,
IF(LEFT(Y45,2)="AF",設定用!$E$4,
IF(LEFT(Y45,2)="AG",設定用!$E$5,
IF(LEFT(Y45,2)="BF",設定用!$E$4,
IF(LEFT(Y45,2)="BG",設定用!$E$5,
IF(LEFT(Y45,2)="CF",設定用!$E$3,
IF(LEFT(Y45,2)="CG",設定用!$E$4,設定用!$E$6))))))))))</f>
        <v/>
      </c>
      <c r="M45" s="7" t="str">
        <f t="shared" si="3"/>
        <v/>
      </c>
      <c r="N45" s="27" t="str">
        <f t="shared" si="4"/>
        <v>-</v>
      </c>
      <c r="O45" s="3"/>
      <c r="P45" s="3"/>
      <c r="Q45" s="8" t="str">
        <f t="shared" si="13"/>
        <v/>
      </c>
      <c r="R45" s="3"/>
      <c r="S45" s="4"/>
      <c r="T45" s="2"/>
      <c r="U45" s="4"/>
      <c r="V45" s="2" t="str">
        <f t="shared" si="5"/>
        <v xml:space="preserve"> </v>
      </c>
      <c r="W45" s="2" t="str">
        <f t="shared" si="6"/>
        <v xml:space="preserve"> </v>
      </c>
      <c r="X45" s="5" t="str">
        <f t="shared" si="7"/>
        <v xml:space="preserve"> </v>
      </c>
      <c r="Y45" s="5" t="str">
        <f t="shared" si="8"/>
        <v xml:space="preserve">   </v>
      </c>
      <c r="Z45" s="30" t="str">
        <f t="shared" si="9"/>
        <v/>
      </c>
      <c r="AA45" s="5" t="str">
        <f t="shared" si="10"/>
        <v/>
      </c>
      <c r="AB45" s="30" t="str">
        <f t="shared" si="11"/>
        <v/>
      </c>
      <c r="AC45" s="31" t="str">
        <f t="shared" si="0"/>
        <v/>
      </c>
      <c r="AD45" s="32" t="str">
        <f t="shared" si="12"/>
        <v/>
      </c>
      <c r="AE45" s="31" t="str">
        <f t="shared" si="1"/>
        <v/>
      </c>
      <c r="AF45" s="31" t="str">
        <f t="shared" si="2"/>
        <v/>
      </c>
      <c r="AG45" s="12"/>
      <c r="AH45" s="13"/>
      <c r="AI45" s="12"/>
      <c r="AJ45" s="13"/>
      <c r="AK45" s="12"/>
      <c r="AL45" s="13"/>
      <c r="AM45" s="14"/>
      <c r="AN45" s="13"/>
    </row>
    <row r="46" spans="1:40" ht="31.5" customHeight="1">
      <c r="A46" s="2">
        <v>42</v>
      </c>
      <c r="B46" s="26"/>
      <c r="C46" s="25"/>
      <c r="D46" s="3"/>
      <c r="E46" s="2"/>
      <c r="F46" s="4"/>
      <c r="G46" s="4"/>
      <c r="H46" s="2"/>
      <c r="I46" s="2"/>
      <c r="J46" s="3"/>
      <c r="K46" s="2"/>
      <c r="L46" s="15" t="str">
        <f>IF(V46="D",設定用!$E$4,
IF(V46=" ","",
IF(RIGHT(Y46,2)="EH",設定用!$E$1,
IF(RIGHT(Y46,2)="EI",設定用!$E$2,
IF(LEFT(Y46,2)="AF",設定用!$E$4,
IF(LEFT(Y46,2)="AG",設定用!$E$5,
IF(LEFT(Y46,2)="BF",設定用!$E$4,
IF(LEFT(Y46,2)="BG",設定用!$E$5,
IF(LEFT(Y46,2)="CF",設定用!$E$3,
IF(LEFT(Y46,2)="CG",設定用!$E$4,設定用!$E$6))))))))))</f>
        <v/>
      </c>
      <c r="M46" s="7" t="str">
        <f t="shared" si="3"/>
        <v/>
      </c>
      <c r="N46" s="27" t="str">
        <f t="shared" si="4"/>
        <v>-</v>
      </c>
      <c r="O46" s="3"/>
      <c r="P46" s="3"/>
      <c r="Q46" s="8" t="str">
        <f t="shared" si="13"/>
        <v/>
      </c>
      <c r="R46" s="3"/>
      <c r="S46" s="4"/>
      <c r="T46" s="2"/>
      <c r="U46" s="4"/>
      <c r="V46" s="2" t="str">
        <f t="shared" si="5"/>
        <v xml:space="preserve"> </v>
      </c>
      <c r="W46" s="2" t="str">
        <f t="shared" si="6"/>
        <v xml:space="preserve"> </v>
      </c>
      <c r="X46" s="5" t="str">
        <f t="shared" si="7"/>
        <v xml:space="preserve"> </v>
      </c>
      <c r="Y46" s="5" t="str">
        <f t="shared" si="8"/>
        <v xml:space="preserve">   </v>
      </c>
      <c r="Z46" s="30" t="str">
        <f t="shared" si="9"/>
        <v/>
      </c>
      <c r="AA46" s="5" t="str">
        <f t="shared" si="10"/>
        <v/>
      </c>
      <c r="AB46" s="30" t="str">
        <f t="shared" si="11"/>
        <v/>
      </c>
      <c r="AC46" s="31" t="str">
        <f t="shared" si="0"/>
        <v/>
      </c>
      <c r="AD46" s="32" t="str">
        <f t="shared" si="12"/>
        <v/>
      </c>
      <c r="AE46" s="31" t="str">
        <f t="shared" si="1"/>
        <v/>
      </c>
      <c r="AF46" s="31" t="str">
        <f t="shared" si="2"/>
        <v/>
      </c>
      <c r="AG46" s="12"/>
      <c r="AH46" s="13"/>
      <c r="AI46" s="12"/>
      <c r="AJ46" s="13"/>
      <c r="AK46" s="12"/>
      <c r="AL46" s="13"/>
      <c r="AM46" s="14"/>
      <c r="AN46" s="13"/>
    </row>
    <row r="47" spans="1:40" ht="31.5" customHeight="1">
      <c r="A47" s="2">
        <v>43</v>
      </c>
      <c r="B47" s="26"/>
      <c r="C47" s="25"/>
      <c r="D47" s="3"/>
      <c r="E47" s="2"/>
      <c r="F47" s="4"/>
      <c r="G47" s="4"/>
      <c r="H47" s="2"/>
      <c r="I47" s="2"/>
      <c r="J47" s="3"/>
      <c r="K47" s="2"/>
      <c r="L47" s="15" t="str">
        <f>IF(V47="D",設定用!$E$4,
IF(V47=" ","",
IF(RIGHT(Y47,2)="EH",設定用!$E$1,
IF(RIGHT(Y47,2)="EI",設定用!$E$2,
IF(LEFT(Y47,2)="AF",設定用!$E$4,
IF(LEFT(Y47,2)="AG",設定用!$E$5,
IF(LEFT(Y47,2)="BF",設定用!$E$4,
IF(LEFT(Y47,2)="BG",設定用!$E$5,
IF(LEFT(Y47,2)="CF",設定用!$E$3,
IF(LEFT(Y47,2)="CG",設定用!$E$4,設定用!$E$6))))))))))</f>
        <v/>
      </c>
      <c r="M47" s="7" t="str">
        <f t="shared" si="3"/>
        <v/>
      </c>
      <c r="N47" s="27" t="str">
        <f t="shared" si="4"/>
        <v>-</v>
      </c>
      <c r="O47" s="3"/>
      <c r="P47" s="3"/>
      <c r="Q47" s="8" t="str">
        <f t="shared" si="13"/>
        <v/>
      </c>
      <c r="R47" s="3"/>
      <c r="S47" s="4"/>
      <c r="T47" s="2"/>
      <c r="U47" s="4"/>
      <c r="V47" s="2" t="str">
        <f t="shared" si="5"/>
        <v xml:space="preserve"> </v>
      </c>
      <c r="W47" s="2" t="str">
        <f t="shared" si="6"/>
        <v xml:space="preserve"> </v>
      </c>
      <c r="X47" s="5" t="str">
        <f t="shared" si="7"/>
        <v xml:space="preserve"> </v>
      </c>
      <c r="Y47" s="5" t="str">
        <f t="shared" si="8"/>
        <v xml:space="preserve">   </v>
      </c>
      <c r="Z47" s="30" t="str">
        <f t="shared" si="9"/>
        <v/>
      </c>
      <c r="AA47" s="5" t="str">
        <f t="shared" si="10"/>
        <v/>
      </c>
      <c r="AB47" s="30" t="str">
        <f t="shared" si="11"/>
        <v/>
      </c>
      <c r="AC47" s="31" t="str">
        <f t="shared" si="0"/>
        <v/>
      </c>
      <c r="AD47" s="32" t="str">
        <f t="shared" si="12"/>
        <v/>
      </c>
      <c r="AE47" s="31" t="str">
        <f t="shared" si="1"/>
        <v/>
      </c>
      <c r="AF47" s="31" t="str">
        <f t="shared" si="2"/>
        <v/>
      </c>
      <c r="AG47" s="12"/>
      <c r="AH47" s="13"/>
      <c r="AI47" s="12"/>
      <c r="AJ47" s="13"/>
      <c r="AK47" s="12"/>
      <c r="AL47" s="13"/>
      <c r="AM47" s="14"/>
      <c r="AN47" s="13"/>
    </row>
    <row r="48" spans="1:40" ht="31.5" customHeight="1">
      <c r="A48" s="2">
        <v>44</v>
      </c>
      <c r="B48" s="26"/>
      <c r="C48" s="25"/>
      <c r="D48" s="3"/>
      <c r="E48" s="2"/>
      <c r="F48" s="4"/>
      <c r="G48" s="4"/>
      <c r="H48" s="2"/>
      <c r="I48" s="2"/>
      <c r="J48" s="3"/>
      <c r="K48" s="2"/>
      <c r="L48" s="15" t="str">
        <f>IF(V48="D",設定用!$E$4,
IF(V48=" ","",
IF(RIGHT(Y48,2)="EH",設定用!$E$1,
IF(RIGHT(Y48,2)="EI",設定用!$E$2,
IF(LEFT(Y48,2)="AF",設定用!$E$4,
IF(LEFT(Y48,2)="AG",設定用!$E$5,
IF(LEFT(Y48,2)="BF",設定用!$E$4,
IF(LEFT(Y48,2)="BG",設定用!$E$5,
IF(LEFT(Y48,2)="CF",設定用!$E$3,
IF(LEFT(Y48,2)="CG",設定用!$E$4,設定用!$E$6))))))))))</f>
        <v/>
      </c>
      <c r="M48" s="7" t="str">
        <f t="shared" si="3"/>
        <v/>
      </c>
      <c r="N48" s="27" t="str">
        <f t="shared" si="4"/>
        <v>-</v>
      </c>
      <c r="O48" s="3"/>
      <c r="P48" s="3"/>
      <c r="Q48" s="8" t="str">
        <f t="shared" si="13"/>
        <v/>
      </c>
      <c r="R48" s="3"/>
      <c r="S48" s="4"/>
      <c r="T48" s="2"/>
      <c r="U48" s="4"/>
      <c r="V48" s="2" t="str">
        <f t="shared" si="5"/>
        <v xml:space="preserve"> </v>
      </c>
      <c r="W48" s="2" t="str">
        <f t="shared" si="6"/>
        <v xml:space="preserve"> </v>
      </c>
      <c r="X48" s="5" t="str">
        <f t="shared" si="7"/>
        <v xml:space="preserve"> </v>
      </c>
      <c r="Y48" s="5" t="str">
        <f t="shared" si="8"/>
        <v xml:space="preserve">   </v>
      </c>
      <c r="Z48" s="30" t="str">
        <f t="shared" si="9"/>
        <v/>
      </c>
      <c r="AA48" s="5" t="str">
        <f t="shared" si="10"/>
        <v/>
      </c>
      <c r="AB48" s="30" t="str">
        <f t="shared" si="11"/>
        <v/>
      </c>
      <c r="AC48" s="31" t="str">
        <f t="shared" si="0"/>
        <v/>
      </c>
      <c r="AD48" s="32" t="str">
        <f t="shared" si="12"/>
        <v/>
      </c>
      <c r="AE48" s="31" t="str">
        <f t="shared" si="1"/>
        <v/>
      </c>
      <c r="AF48" s="31" t="str">
        <f t="shared" si="2"/>
        <v/>
      </c>
      <c r="AG48" s="12"/>
      <c r="AH48" s="13"/>
      <c r="AI48" s="12"/>
      <c r="AJ48" s="13"/>
      <c r="AK48" s="12"/>
      <c r="AL48" s="13"/>
      <c r="AM48" s="14"/>
      <c r="AN48" s="13"/>
    </row>
    <row r="49" spans="1:40" ht="31.5" customHeight="1">
      <c r="A49" s="2">
        <v>45</v>
      </c>
      <c r="B49" s="26"/>
      <c r="C49" s="25"/>
      <c r="D49" s="3"/>
      <c r="E49" s="2"/>
      <c r="F49" s="4"/>
      <c r="G49" s="4"/>
      <c r="H49" s="2"/>
      <c r="I49" s="2"/>
      <c r="J49" s="3"/>
      <c r="K49" s="2"/>
      <c r="L49" s="15" t="str">
        <f>IF(V49="D",設定用!$E$4,
IF(V49=" ","",
IF(RIGHT(Y49,2)="EH",設定用!$E$1,
IF(RIGHT(Y49,2)="EI",設定用!$E$2,
IF(LEFT(Y49,2)="AF",設定用!$E$4,
IF(LEFT(Y49,2)="AG",設定用!$E$5,
IF(LEFT(Y49,2)="BF",設定用!$E$4,
IF(LEFT(Y49,2)="BG",設定用!$E$5,
IF(LEFT(Y49,2)="CF",設定用!$E$3,
IF(LEFT(Y49,2)="CG",設定用!$E$4,設定用!$E$6))))))))))</f>
        <v/>
      </c>
      <c r="M49" s="7" t="str">
        <f t="shared" si="3"/>
        <v/>
      </c>
      <c r="N49" s="27" t="str">
        <f t="shared" si="4"/>
        <v>-</v>
      </c>
      <c r="O49" s="3"/>
      <c r="P49" s="3"/>
      <c r="Q49" s="8" t="str">
        <f t="shared" si="13"/>
        <v/>
      </c>
      <c r="R49" s="3"/>
      <c r="S49" s="4"/>
      <c r="T49" s="2"/>
      <c r="U49" s="4"/>
      <c r="V49" s="2" t="str">
        <f t="shared" si="5"/>
        <v xml:space="preserve"> </v>
      </c>
      <c r="W49" s="2" t="str">
        <f t="shared" si="6"/>
        <v xml:space="preserve"> </v>
      </c>
      <c r="X49" s="5" t="str">
        <f t="shared" si="7"/>
        <v xml:space="preserve"> </v>
      </c>
      <c r="Y49" s="5" t="str">
        <f t="shared" si="8"/>
        <v xml:space="preserve">   </v>
      </c>
      <c r="Z49" s="30" t="str">
        <f t="shared" si="9"/>
        <v/>
      </c>
      <c r="AA49" s="5" t="str">
        <f t="shared" si="10"/>
        <v/>
      </c>
      <c r="AB49" s="30" t="str">
        <f t="shared" si="11"/>
        <v/>
      </c>
      <c r="AC49" s="31" t="str">
        <f t="shared" si="0"/>
        <v/>
      </c>
      <c r="AD49" s="32" t="str">
        <f t="shared" si="12"/>
        <v/>
      </c>
      <c r="AE49" s="31" t="str">
        <f t="shared" si="1"/>
        <v/>
      </c>
      <c r="AF49" s="31" t="str">
        <f t="shared" si="2"/>
        <v/>
      </c>
      <c r="AG49" s="12"/>
      <c r="AH49" s="13"/>
      <c r="AI49" s="12"/>
      <c r="AJ49" s="13"/>
      <c r="AK49" s="12"/>
      <c r="AL49" s="13"/>
      <c r="AM49" s="14"/>
      <c r="AN49" s="13"/>
    </row>
    <row r="50" spans="1:40" ht="31.5" customHeight="1">
      <c r="A50" s="2">
        <v>46</v>
      </c>
      <c r="B50" s="26"/>
      <c r="C50" s="25"/>
      <c r="D50" s="3"/>
      <c r="E50" s="2"/>
      <c r="F50" s="4"/>
      <c r="G50" s="4"/>
      <c r="H50" s="2"/>
      <c r="I50" s="2"/>
      <c r="J50" s="3"/>
      <c r="K50" s="2"/>
      <c r="L50" s="15" t="str">
        <f>IF(V50="D",設定用!$E$4,
IF(V50=" ","",
IF(RIGHT(Y50,2)="EH",設定用!$E$1,
IF(RIGHT(Y50,2)="EI",設定用!$E$2,
IF(LEFT(Y50,2)="AF",設定用!$E$4,
IF(LEFT(Y50,2)="AG",設定用!$E$5,
IF(LEFT(Y50,2)="BF",設定用!$E$4,
IF(LEFT(Y50,2)="BG",設定用!$E$5,
IF(LEFT(Y50,2)="CF",設定用!$E$3,
IF(LEFT(Y50,2)="CG",設定用!$E$4,設定用!$E$6))))))))))</f>
        <v/>
      </c>
      <c r="M50" s="7" t="str">
        <f t="shared" si="3"/>
        <v/>
      </c>
      <c r="N50" s="27" t="str">
        <f t="shared" si="4"/>
        <v>-</v>
      </c>
      <c r="O50" s="3"/>
      <c r="P50" s="3"/>
      <c r="Q50" s="8" t="str">
        <f t="shared" si="13"/>
        <v/>
      </c>
      <c r="R50" s="3"/>
      <c r="S50" s="4"/>
      <c r="T50" s="2"/>
      <c r="U50" s="4"/>
      <c r="V50" s="2" t="str">
        <f t="shared" si="5"/>
        <v xml:space="preserve"> </v>
      </c>
      <c r="W50" s="2" t="str">
        <f t="shared" si="6"/>
        <v xml:space="preserve"> </v>
      </c>
      <c r="X50" s="5" t="str">
        <f t="shared" si="7"/>
        <v xml:space="preserve"> </v>
      </c>
      <c r="Y50" s="5" t="str">
        <f t="shared" si="8"/>
        <v xml:space="preserve">   </v>
      </c>
      <c r="Z50" s="30" t="str">
        <f t="shared" si="9"/>
        <v/>
      </c>
      <c r="AA50" s="5" t="str">
        <f t="shared" si="10"/>
        <v/>
      </c>
      <c r="AB50" s="30" t="str">
        <f t="shared" si="11"/>
        <v/>
      </c>
      <c r="AC50" s="31" t="str">
        <f t="shared" si="0"/>
        <v/>
      </c>
      <c r="AD50" s="32" t="str">
        <f t="shared" si="12"/>
        <v/>
      </c>
      <c r="AE50" s="31" t="str">
        <f t="shared" si="1"/>
        <v/>
      </c>
      <c r="AF50" s="31" t="str">
        <f t="shared" si="2"/>
        <v/>
      </c>
      <c r="AG50" s="12"/>
      <c r="AH50" s="13"/>
      <c r="AI50" s="12"/>
      <c r="AJ50" s="13"/>
      <c r="AK50" s="12"/>
      <c r="AL50" s="13"/>
      <c r="AM50" s="14"/>
      <c r="AN50" s="13"/>
    </row>
    <row r="51" spans="1:40" ht="31.5" customHeight="1">
      <c r="A51" s="2">
        <v>47</v>
      </c>
      <c r="B51" s="26"/>
      <c r="C51" s="25"/>
      <c r="D51" s="3"/>
      <c r="E51" s="2"/>
      <c r="F51" s="4"/>
      <c r="G51" s="4"/>
      <c r="H51" s="2"/>
      <c r="I51" s="2"/>
      <c r="J51" s="3"/>
      <c r="K51" s="2"/>
      <c r="L51" s="15" t="str">
        <f>IF(V51="D",設定用!$E$4,
IF(V51=" ","",
IF(RIGHT(Y51,2)="EH",設定用!$E$1,
IF(RIGHT(Y51,2)="EI",設定用!$E$2,
IF(LEFT(Y51,2)="AF",設定用!$E$4,
IF(LEFT(Y51,2)="AG",設定用!$E$5,
IF(LEFT(Y51,2)="BF",設定用!$E$4,
IF(LEFT(Y51,2)="BG",設定用!$E$5,
IF(LEFT(Y51,2)="CF",設定用!$E$3,
IF(LEFT(Y51,2)="CG",設定用!$E$4,設定用!$E$6))))))))))</f>
        <v/>
      </c>
      <c r="M51" s="7" t="str">
        <f t="shared" si="3"/>
        <v/>
      </c>
      <c r="N51" s="27" t="str">
        <f t="shared" si="4"/>
        <v>-</v>
      </c>
      <c r="O51" s="3"/>
      <c r="P51" s="3"/>
      <c r="Q51" s="8" t="str">
        <f t="shared" si="13"/>
        <v/>
      </c>
      <c r="R51" s="3"/>
      <c r="S51" s="4"/>
      <c r="T51" s="2"/>
      <c r="U51" s="4"/>
      <c r="V51" s="2" t="str">
        <f t="shared" si="5"/>
        <v xml:space="preserve"> </v>
      </c>
      <c r="W51" s="2" t="str">
        <f t="shared" si="6"/>
        <v xml:space="preserve"> </v>
      </c>
      <c r="X51" s="5" t="str">
        <f t="shared" si="7"/>
        <v xml:space="preserve"> </v>
      </c>
      <c r="Y51" s="5" t="str">
        <f t="shared" si="8"/>
        <v xml:space="preserve">   </v>
      </c>
      <c r="Z51" s="30" t="str">
        <f t="shared" si="9"/>
        <v/>
      </c>
      <c r="AA51" s="5" t="str">
        <f t="shared" si="10"/>
        <v/>
      </c>
      <c r="AB51" s="30" t="str">
        <f t="shared" si="11"/>
        <v/>
      </c>
      <c r="AC51" s="31" t="str">
        <f t="shared" si="0"/>
        <v/>
      </c>
      <c r="AD51" s="32" t="str">
        <f t="shared" si="12"/>
        <v/>
      </c>
      <c r="AE51" s="31" t="str">
        <f t="shared" si="1"/>
        <v/>
      </c>
      <c r="AF51" s="31" t="str">
        <f t="shared" si="2"/>
        <v/>
      </c>
      <c r="AG51" s="12"/>
      <c r="AH51" s="13"/>
      <c r="AI51" s="12"/>
      <c r="AJ51" s="13"/>
      <c r="AK51" s="12"/>
      <c r="AL51" s="13"/>
      <c r="AM51" s="14"/>
      <c r="AN51" s="13"/>
    </row>
    <row r="52" spans="1:40" ht="31.5" customHeight="1">
      <c r="A52" s="2">
        <v>48</v>
      </c>
      <c r="B52" s="26"/>
      <c r="C52" s="25"/>
      <c r="D52" s="3"/>
      <c r="E52" s="2"/>
      <c r="F52" s="4"/>
      <c r="G52" s="4"/>
      <c r="H52" s="2"/>
      <c r="I52" s="2"/>
      <c r="J52" s="3"/>
      <c r="K52" s="2"/>
      <c r="L52" s="15" t="str">
        <f>IF(V52="D",設定用!$E$4,
IF(V52=" ","",
IF(RIGHT(Y52,2)="EH",設定用!$E$1,
IF(RIGHT(Y52,2)="EI",設定用!$E$2,
IF(LEFT(Y52,2)="AF",設定用!$E$4,
IF(LEFT(Y52,2)="AG",設定用!$E$5,
IF(LEFT(Y52,2)="BF",設定用!$E$4,
IF(LEFT(Y52,2)="BG",設定用!$E$5,
IF(LEFT(Y52,2)="CF",設定用!$E$3,
IF(LEFT(Y52,2)="CG",設定用!$E$4,設定用!$E$6))))))))))</f>
        <v/>
      </c>
      <c r="M52" s="7" t="str">
        <f t="shared" si="3"/>
        <v/>
      </c>
      <c r="N52" s="27" t="str">
        <f t="shared" si="4"/>
        <v>-</v>
      </c>
      <c r="O52" s="3"/>
      <c r="P52" s="3"/>
      <c r="Q52" s="8" t="str">
        <f t="shared" si="13"/>
        <v/>
      </c>
      <c r="R52" s="3"/>
      <c r="S52" s="4"/>
      <c r="T52" s="2"/>
      <c r="U52" s="4"/>
      <c r="V52" s="2" t="str">
        <f t="shared" si="5"/>
        <v xml:space="preserve"> </v>
      </c>
      <c r="W52" s="2" t="str">
        <f t="shared" si="6"/>
        <v xml:space="preserve"> </v>
      </c>
      <c r="X52" s="5" t="str">
        <f t="shared" si="7"/>
        <v xml:space="preserve"> </v>
      </c>
      <c r="Y52" s="5" t="str">
        <f t="shared" si="8"/>
        <v xml:space="preserve">   </v>
      </c>
      <c r="Z52" s="30" t="str">
        <f t="shared" si="9"/>
        <v/>
      </c>
      <c r="AA52" s="5" t="str">
        <f t="shared" si="10"/>
        <v/>
      </c>
      <c r="AB52" s="30" t="str">
        <f t="shared" si="11"/>
        <v/>
      </c>
      <c r="AC52" s="31" t="str">
        <f t="shared" si="0"/>
        <v/>
      </c>
      <c r="AD52" s="32" t="str">
        <f t="shared" si="12"/>
        <v/>
      </c>
      <c r="AE52" s="31" t="str">
        <f t="shared" si="1"/>
        <v/>
      </c>
      <c r="AF52" s="31" t="str">
        <f t="shared" si="2"/>
        <v/>
      </c>
      <c r="AG52" s="12"/>
      <c r="AH52" s="13"/>
      <c r="AI52" s="12"/>
      <c r="AJ52" s="13"/>
      <c r="AK52" s="12"/>
      <c r="AL52" s="13"/>
      <c r="AM52" s="14"/>
      <c r="AN52" s="13"/>
    </row>
    <row r="53" spans="1:40" ht="31.5" customHeight="1">
      <c r="A53" s="2">
        <v>49</v>
      </c>
      <c r="B53" s="26"/>
      <c r="C53" s="25"/>
      <c r="D53" s="3"/>
      <c r="E53" s="2"/>
      <c r="F53" s="4"/>
      <c r="G53" s="4"/>
      <c r="H53" s="2"/>
      <c r="I53" s="2"/>
      <c r="J53" s="3"/>
      <c r="K53" s="2"/>
      <c r="L53" s="15" t="str">
        <f>IF(V53="D",設定用!$E$4,
IF(V53=" ","",
IF(RIGHT(Y53,2)="EH",設定用!$E$1,
IF(RIGHT(Y53,2)="EI",設定用!$E$2,
IF(LEFT(Y53,2)="AF",設定用!$E$4,
IF(LEFT(Y53,2)="AG",設定用!$E$5,
IF(LEFT(Y53,2)="BF",設定用!$E$4,
IF(LEFT(Y53,2)="BG",設定用!$E$5,
IF(LEFT(Y53,2)="CF",設定用!$E$3,
IF(LEFT(Y53,2)="CG",設定用!$E$4,設定用!$E$6))))))))))</f>
        <v/>
      </c>
      <c r="M53" s="7" t="str">
        <f t="shared" si="3"/>
        <v/>
      </c>
      <c r="N53" s="27" t="str">
        <f t="shared" si="4"/>
        <v>-</v>
      </c>
      <c r="O53" s="3"/>
      <c r="P53" s="3"/>
      <c r="Q53" s="8" t="str">
        <f t="shared" si="13"/>
        <v/>
      </c>
      <c r="R53" s="3"/>
      <c r="S53" s="4"/>
      <c r="T53" s="2"/>
      <c r="U53" s="4"/>
      <c r="V53" s="2" t="str">
        <f t="shared" si="5"/>
        <v xml:space="preserve"> </v>
      </c>
      <c r="W53" s="2" t="str">
        <f t="shared" si="6"/>
        <v xml:space="preserve"> </v>
      </c>
      <c r="X53" s="5" t="str">
        <f t="shared" si="7"/>
        <v xml:space="preserve"> </v>
      </c>
      <c r="Y53" s="5" t="str">
        <f t="shared" si="8"/>
        <v xml:space="preserve">   </v>
      </c>
      <c r="Z53" s="30" t="str">
        <f t="shared" si="9"/>
        <v/>
      </c>
      <c r="AA53" s="5" t="str">
        <f t="shared" si="10"/>
        <v/>
      </c>
      <c r="AB53" s="30" t="str">
        <f t="shared" si="11"/>
        <v/>
      </c>
      <c r="AC53" s="31" t="str">
        <f t="shared" si="0"/>
        <v/>
      </c>
      <c r="AD53" s="32" t="str">
        <f t="shared" si="12"/>
        <v/>
      </c>
      <c r="AE53" s="31" t="str">
        <f t="shared" si="1"/>
        <v/>
      </c>
      <c r="AF53" s="31" t="str">
        <f t="shared" si="2"/>
        <v/>
      </c>
      <c r="AG53" s="12"/>
      <c r="AH53" s="13"/>
      <c r="AI53" s="12"/>
      <c r="AJ53" s="13"/>
      <c r="AK53" s="12"/>
      <c r="AL53" s="13"/>
      <c r="AM53" s="14"/>
      <c r="AN53" s="13"/>
    </row>
    <row r="54" spans="1:40" ht="31.5" customHeight="1">
      <c r="A54" s="2">
        <v>50</v>
      </c>
      <c r="B54" s="26"/>
      <c r="C54" s="25"/>
      <c r="D54" s="3"/>
      <c r="E54" s="2"/>
      <c r="F54" s="4"/>
      <c r="G54" s="4"/>
      <c r="H54" s="2"/>
      <c r="I54" s="2"/>
      <c r="J54" s="3"/>
      <c r="K54" s="2"/>
      <c r="L54" s="15" t="str">
        <f>IF(V54="D",設定用!$E$4,
IF(V54=" ","",
IF(RIGHT(Y54,2)="EH",設定用!$E$1,
IF(RIGHT(Y54,2)="EI",設定用!$E$2,
IF(LEFT(Y54,2)="AF",設定用!$E$4,
IF(LEFT(Y54,2)="AG",設定用!$E$5,
IF(LEFT(Y54,2)="BF",設定用!$E$4,
IF(LEFT(Y54,2)="BG",設定用!$E$5,
IF(LEFT(Y54,2)="CF",設定用!$E$3,
IF(LEFT(Y54,2)="CG",設定用!$E$4,設定用!$E$6))))))))))</f>
        <v/>
      </c>
      <c r="M54" s="7" t="str">
        <f t="shared" si="3"/>
        <v/>
      </c>
      <c r="N54" s="27" t="str">
        <f t="shared" si="4"/>
        <v>-</v>
      </c>
      <c r="O54" s="3"/>
      <c r="P54" s="3"/>
      <c r="Q54" s="8" t="str">
        <f t="shared" si="13"/>
        <v/>
      </c>
      <c r="R54" s="3"/>
      <c r="S54" s="4"/>
      <c r="T54" s="2"/>
      <c r="U54" s="4"/>
      <c r="V54" s="2" t="str">
        <f t="shared" si="5"/>
        <v xml:space="preserve"> </v>
      </c>
      <c r="W54" s="2" t="str">
        <f t="shared" si="6"/>
        <v xml:space="preserve"> </v>
      </c>
      <c r="X54" s="5" t="str">
        <f t="shared" si="7"/>
        <v xml:space="preserve"> </v>
      </c>
      <c r="Y54" s="5" t="str">
        <f t="shared" si="8"/>
        <v xml:space="preserve">   </v>
      </c>
      <c r="Z54" s="30" t="str">
        <f t="shared" si="9"/>
        <v/>
      </c>
      <c r="AA54" s="5" t="str">
        <f t="shared" si="10"/>
        <v/>
      </c>
      <c r="AB54" s="30" t="str">
        <f t="shared" si="11"/>
        <v/>
      </c>
      <c r="AC54" s="31" t="str">
        <f t="shared" si="0"/>
        <v/>
      </c>
      <c r="AD54" s="32" t="str">
        <f t="shared" si="12"/>
        <v/>
      </c>
      <c r="AE54" s="31" t="str">
        <f t="shared" si="1"/>
        <v/>
      </c>
      <c r="AF54" s="31" t="str">
        <f t="shared" si="2"/>
        <v/>
      </c>
      <c r="AG54" s="12"/>
      <c r="AH54" s="13"/>
      <c r="AI54" s="12"/>
      <c r="AJ54" s="13"/>
      <c r="AK54" s="12"/>
      <c r="AL54" s="13"/>
      <c r="AM54" s="14"/>
      <c r="AN54" s="13"/>
    </row>
  </sheetData>
  <sheetProtection autoFilter="0"/>
  <protectedRanges>
    <protectedRange sqref="I2:J3" name="範囲5"/>
    <protectedRange sqref="S5:U54" name="範囲3"/>
    <protectedRange sqref="B5:K54" name="範囲2"/>
    <protectedRange sqref="O5:P54 R5:R54" name="範囲1"/>
    <protectedRange sqref="AG3:AN1048576 AG1:AN1" name="範囲4"/>
  </protectedRanges>
  <mergeCells count="5">
    <mergeCell ref="A1:F1"/>
    <mergeCell ref="AG3:AH3"/>
    <mergeCell ref="AI3:AJ3"/>
    <mergeCell ref="AK3:AL3"/>
    <mergeCell ref="AM3:AN3"/>
  </mergeCells>
  <phoneticPr fontId="1"/>
  <conditionalFormatting sqref="H5:K54">
    <cfRule type="expression" dxfId="10" priority="11">
      <formula>$V5="D"</formula>
    </cfRule>
  </conditionalFormatting>
  <conditionalFormatting sqref="I5:J54">
    <cfRule type="expression" dxfId="9" priority="4">
      <formula>$H5="初回シーズン"</formula>
    </cfRule>
  </conditionalFormatting>
  <conditionalFormatting sqref="I5:Q54">
    <cfRule type="expression" dxfId="8" priority="3">
      <formula>$L5="投与不可"</formula>
    </cfRule>
  </conditionalFormatting>
  <conditionalFormatting sqref="K5:K54">
    <cfRule type="expression" dxfId="7" priority="9">
      <formula>W5="G"</formula>
    </cfRule>
    <cfRule type="expression" dxfId="6" priority="10">
      <formula>W5="F"</formula>
    </cfRule>
  </conditionalFormatting>
  <conditionalFormatting sqref="L5:L54">
    <cfRule type="expression" dxfId="5" priority="8">
      <formula>IF(O5=0,"Y",IF(O5=LEFT(L5,6),"Y",IF(O5="ニルセビマブ","N","Y")))="N"</formula>
    </cfRule>
  </conditionalFormatting>
  <conditionalFormatting sqref="M5:M54">
    <cfRule type="expression" dxfId="4" priority="2">
      <formula>AND(D5="",V5&lt;&gt;" ")</formula>
    </cfRule>
  </conditionalFormatting>
  <conditionalFormatting sqref="Q5:Q54">
    <cfRule type="expression" dxfId="3" priority="5">
      <formula>IF(P5="","",IF(AND(P5&gt;=D5,P5&lt;=M5),"","Y"))="Y"</formula>
    </cfRule>
    <cfRule type="expression" dxfId="2" priority="6">
      <formula>IF(I5="ニルセビマブ",IF(P5&lt;=EOMONTH(J5,4),"Y",""),"")="Y"</formula>
    </cfRule>
    <cfRule type="expression" dxfId="1" priority="7">
      <formula>IF(O5="パリビズマブ",IF($J$2="","",IF(AND(P5&gt;=$J$2,P5&lt;=$J$3),"Y","")),IF(O5="ニルセビマブ",IF($I$2="","",IF(AND(P5&gt;=$I$2,P5&lt;=$I$3),"Y","")),""))="Y"</formula>
    </cfRule>
  </conditionalFormatting>
  <conditionalFormatting sqref="R5:R54">
    <cfRule type="expression" dxfId="0" priority="1">
      <formula>$L5="投与不可"</formula>
    </cfRule>
  </conditionalFormatting>
  <dataValidations count="11">
    <dataValidation imeMode="disabled" allowBlank="1" showInputMessage="1" showErrorMessage="1" sqref="T5:T54 E5:E54" xr:uid="{BB5A34D5-55FF-431C-A752-C98EE823970A}"/>
    <dataValidation type="list" imeMode="disabled" allowBlank="1" showInputMessage="1" showErrorMessage="1" error="選択肢以外の薬剤は入力できません" prompt="プルダウンから選択して下さい" sqref="O5:O54" xr:uid="{30617172-18FE-4FF6-8E05-721CEA6BEE08}">
      <formula1>INDIRECT(LEFT(L5,6))</formula1>
    </dataValidation>
    <dataValidation allowBlank="1" showInputMessage="1" showErrorMessage="1" promptTitle="赤い場合は投与薬剤の選択エラー" prompt="投与薬剤を変更して下さい" sqref="L5:L54" xr:uid="{76E96D87-606B-49CC-BDAA-6D6567373C0B}"/>
    <dataValidation type="list" imeMode="disabled" allowBlank="1" showErrorMessage="1" promptTitle="選択して下さい" prompt="セルがグレーでなければ必須" sqref="I5:I54" xr:uid="{AEC542E4-B91C-486E-8E8F-40F0E6885F06}">
      <formula1>INDIRECT(MID(H5,2,2))</formula1>
    </dataValidation>
    <dataValidation type="date" imeMode="disabled" operator="greaterThanOrEqual" allowBlank="1" showInputMessage="1" showErrorMessage="1" sqref="I2:J3" xr:uid="{A24644AE-5B9E-4D23-84BF-56AFA2FF31E0}">
      <formula1>36526</formula1>
    </dataValidation>
    <dataValidation type="date" imeMode="disabled" operator="greaterThanOrEqual" allowBlank="1" showInputMessage="1" showErrorMessage="1" promptTitle="入力して下さい" prompt="必須項目_x000a_yyyy/mm/dd_x000a_例：2024/12/1" sqref="J5:J54" xr:uid="{1EFD0B1A-0B11-4D60-8DF4-30BB87374632}">
      <formula1>D5</formula1>
    </dataValidation>
    <dataValidation allowBlank="1" showInputMessage="1" showErrorMessage="1" promptTitle="赤い場合は生年月日の入力漏れ" prompt="生年月日を入力して下さい。" sqref="M5:M54" xr:uid="{BB36FD54-F886-4F96-8538-AFD1D427424A}"/>
    <dataValidation type="date" imeMode="disabled" operator="lessThanOrEqual" allowBlank="1" showInputMessage="1" showErrorMessage="1" promptTitle="入力して下さい" prompt="必須項目_x000a_yyyy/mm/dd_x000a_例：2024/12/1" sqref="D5:D54" xr:uid="{2EA3AD11-CF71-42DF-8DF9-E00009D88953}">
      <formula1>TODAY()</formula1>
    </dataValidation>
    <dataValidation type="date" imeMode="disabled" allowBlank="1" showInputMessage="1" showErrorMessage="1" errorTitle="投与期間外です" error="生年月日より前、もしくは、投与可能期限を過ぎています。" promptTitle="入力して下さい" prompt="必須項目_x000a_yyyy/mm/dd_x000a_例：2024/12/1" sqref="P5:P54 R5:R54" xr:uid="{A8C81A76-9AF1-4D61-A822-73EF8CE5C23A}">
      <formula1>D5</formula1>
      <formula2>M5</formula2>
    </dataValidation>
    <dataValidation allowBlank="1" showErrorMessage="1" sqref="N5:N54" xr:uid="{D6723535-58F5-4D06-BDDE-E55D48680A77}"/>
    <dataValidation imeMode="disabled" allowBlank="1" showInputMessage="1" showErrorMessage="1" promptTitle="投与予定日の入力エラー" prompt="赤色の場合は、生年月日～投与可能期限までの日付に変更して下さい。_x000a__x000a_緑色の場合は、ニルセビマブ前回投与日より5ヶ月以上空けて下さい。_x000a__x000a_青色の場合は、保険適応外期間です。投与予定日を変更して下さい。" sqref="Q5:Q54" xr:uid="{B55DBA3D-3563-490E-8AAE-514501AD9167}"/>
  </dataValidations>
  <pageMargins left="0.23622047244094491" right="0.23622047244094491" top="0.74803149606299213" bottom="0.43307086614173229" header="0.31496062992125984" footer="0.31496062992125984"/>
  <pageSetup paperSize="9" scale="43" fitToHeight="0" orientation="landscape" r:id="rId1"/>
  <headerFooter>
    <oddFooter>&amp;C&amp;"Meiryo UI,標準"&amp;P / &amp;N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imeMode="disabled" allowBlank="1" showInputMessage="1" showErrorMessage="1" promptTitle="選択して下さい" prompt="必須項目" xr:uid="{C3B14C01-CEB6-45A7-BB72-DAF11261EF69}">
          <x14:formula1>
            <xm:f>設定用!$A:$A</xm:f>
          </x14:formula1>
          <xm:sqref>F5:F54</xm:sqref>
        </x14:dataValidation>
        <x14:dataValidation type="list" imeMode="disabled" allowBlank="1" showInputMessage="1" showErrorMessage="1" promptTitle="選択して下さい" prompt="セルがグレーでなければ必須" xr:uid="{E1A4779E-8AD8-445D-8CBA-A5F3AE454FE3}">
          <x14:formula1>
            <xm:f>設定用!$C:$C</xm:f>
          </x14:formula1>
          <xm:sqref>H5:H54</xm:sqref>
        </x14:dataValidation>
        <x14:dataValidation type="list" imeMode="disabled" allowBlank="1" showInputMessage="1" showErrorMessage="1" promptTitle="選択して下さい" prompt="セルがグレーでなければ必須" xr:uid="{E5B5F459-5B86-4359-8D9C-DC02A5C01379}">
          <x14:formula1>
            <xm:f>設定用!$D:$D</xm:f>
          </x14:formula1>
          <xm:sqref>K5:K54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3E8246-AD55-442D-B615-5C99271D0272}">
  <dimension ref="A1:O3000"/>
  <sheetViews>
    <sheetView workbookViewId="0"/>
  </sheetViews>
  <sheetFormatPr baseColWidth="10" defaultColWidth="9" defaultRowHeight="16"/>
  <cols>
    <col min="1" max="1" width="39.6640625" style="1" bestFit="1" customWidth="1"/>
    <col min="2" max="2" width="39.6640625" style="1" customWidth="1"/>
    <col min="3" max="3" width="12.6640625" style="1" bestFit="1" customWidth="1"/>
    <col min="4" max="4" width="10.1640625" style="1" bestFit="1" customWidth="1"/>
    <col min="5" max="5" width="61" style="1" bestFit="1" customWidth="1"/>
    <col min="6" max="11" width="9" style="1"/>
    <col min="12" max="12" width="11.5" style="1" bestFit="1" customWidth="1"/>
    <col min="13" max="16384" width="9" style="1"/>
  </cols>
  <sheetData>
    <row r="1" spans="1:15">
      <c r="A1" s="1" t="s">
        <v>17</v>
      </c>
      <c r="B1" s="1">
        <v>13</v>
      </c>
      <c r="C1" s="1" t="s">
        <v>13</v>
      </c>
      <c r="D1" s="1" t="s">
        <v>11</v>
      </c>
      <c r="E1" s="1" t="s">
        <v>32</v>
      </c>
      <c r="F1" s="1" t="s">
        <v>141</v>
      </c>
      <c r="G1" s="1" t="s">
        <v>132</v>
      </c>
      <c r="H1" s="1" t="s">
        <v>27</v>
      </c>
      <c r="I1" s="1" t="s">
        <v>37</v>
      </c>
      <c r="K1" s="1" t="s">
        <v>50</v>
      </c>
      <c r="L1" s="1" t="s">
        <v>51</v>
      </c>
      <c r="N1" s="1" t="s">
        <v>140</v>
      </c>
      <c r="O1" s="1" t="s">
        <v>145</v>
      </c>
    </row>
    <row r="2" spans="1:15">
      <c r="A2" s="1" t="s">
        <v>18</v>
      </c>
      <c r="B2" s="1">
        <v>7</v>
      </c>
      <c r="C2" s="1" t="s">
        <v>15</v>
      </c>
      <c r="D2" s="1" t="s">
        <v>19</v>
      </c>
      <c r="E2" s="1" t="s">
        <v>33</v>
      </c>
      <c r="F2" s="1" t="s">
        <v>142</v>
      </c>
      <c r="G2" s="1" t="s">
        <v>133</v>
      </c>
      <c r="H2" s="1" t="s">
        <v>37</v>
      </c>
      <c r="K2" s="1" t="s">
        <v>49</v>
      </c>
      <c r="L2" s="1" t="s">
        <v>27</v>
      </c>
      <c r="N2" s="1" t="s">
        <v>141</v>
      </c>
      <c r="O2" s="1" t="s">
        <v>146</v>
      </c>
    </row>
    <row r="3" spans="1:15">
      <c r="A3" s="1" t="s">
        <v>14</v>
      </c>
      <c r="B3" s="1">
        <v>25</v>
      </c>
      <c r="C3" s="1" t="s">
        <v>36</v>
      </c>
      <c r="E3" s="1" t="s">
        <v>34</v>
      </c>
      <c r="G3" s="1" t="s">
        <v>134</v>
      </c>
      <c r="L3" s="1" t="s">
        <v>37</v>
      </c>
      <c r="N3" s="1" t="s">
        <v>142</v>
      </c>
      <c r="O3" s="1" t="s">
        <v>147</v>
      </c>
    </row>
    <row r="4" spans="1:15">
      <c r="A4" s="1" t="s">
        <v>24</v>
      </c>
      <c r="E4" s="1" t="s">
        <v>35</v>
      </c>
      <c r="L4" s="16"/>
    </row>
    <row r="5" spans="1:15">
      <c r="E5" s="1" t="s">
        <v>38</v>
      </c>
      <c r="L5" s="16"/>
    </row>
    <row r="6" spans="1:15">
      <c r="E6" s="1" t="s">
        <v>39</v>
      </c>
      <c r="L6" s="16"/>
    </row>
    <row r="7" spans="1:15">
      <c r="L7" s="16"/>
    </row>
    <row r="8" spans="1:15">
      <c r="L8" s="16"/>
    </row>
    <row r="9" spans="1:15">
      <c r="L9" s="16"/>
    </row>
    <row r="10" spans="1:15">
      <c r="L10" s="16"/>
    </row>
    <row r="11" spans="1:15">
      <c r="L11" s="16"/>
    </row>
    <row r="12" spans="1:15">
      <c r="L12" s="16"/>
    </row>
    <row r="13" spans="1:15">
      <c r="L13" s="16"/>
    </row>
    <row r="14" spans="1:15">
      <c r="L14" s="16"/>
    </row>
    <row r="15" spans="1:15">
      <c r="L15" s="16"/>
    </row>
    <row r="16" spans="1:15">
      <c r="L16" s="16"/>
    </row>
    <row r="17" spans="12:12">
      <c r="L17" s="16"/>
    </row>
    <row r="18" spans="12:12">
      <c r="L18" s="16"/>
    </row>
    <row r="19" spans="12:12">
      <c r="L19" s="16"/>
    </row>
    <row r="20" spans="12:12">
      <c r="L20" s="16"/>
    </row>
    <row r="21" spans="12:12">
      <c r="L21" s="16"/>
    </row>
    <row r="22" spans="12:12">
      <c r="L22" s="16"/>
    </row>
    <row r="23" spans="12:12">
      <c r="L23" s="16"/>
    </row>
    <row r="24" spans="12:12">
      <c r="L24" s="16"/>
    </row>
    <row r="25" spans="12:12">
      <c r="L25" s="16"/>
    </row>
    <row r="26" spans="12:12">
      <c r="L26" s="16"/>
    </row>
    <row r="27" spans="12:12">
      <c r="L27" s="16"/>
    </row>
    <row r="28" spans="12:12">
      <c r="L28" s="16"/>
    </row>
    <row r="29" spans="12:12">
      <c r="L29" s="16"/>
    </row>
    <row r="30" spans="12:12">
      <c r="L30" s="16"/>
    </row>
    <row r="31" spans="12:12">
      <c r="L31" s="16"/>
    </row>
    <row r="32" spans="12:12">
      <c r="L32" s="16"/>
    </row>
    <row r="33" spans="12:12">
      <c r="L33" s="16"/>
    </row>
    <row r="34" spans="12:12">
      <c r="L34" s="16"/>
    </row>
    <row r="35" spans="12:12">
      <c r="L35" s="16"/>
    </row>
    <row r="36" spans="12:12">
      <c r="L36" s="16"/>
    </row>
    <row r="37" spans="12:12">
      <c r="L37" s="16"/>
    </row>
    <row r="38" spans="12:12">
      <c r="L38" s="16"/>
    </row>
    <row r="39" spans="12:12">
      <c r="L39" s="16"/>
    </row>
    <row r="40" spans="12:12">
      <c r="L40" s="16"/>
    </row>
    <row r="41" spans="12:12">
      <c r="L41" s="16"/>
    </row>
    <row r="42" spans="12:12">
      <c r="L42" s="16"/>
    </row>
    <row r="43" spans="12:12">
      <c r="L43" s="16"/>
    </row>
    <row r="44" spans="12:12">
      <c r="L44" s="16"/>
    </row>
    <row r="45" spans="12:12">
      <c r="L45" s="16"/>
    </row>
    <row r="46" spans="12:12">
      <c r="L46" s="16"/>
    </row>
    <row r="47" spans="12:12">
      <c r="L47" s="16"/>
    </row>
    <row r="48" spans="12:12">
      <c r="L48" s="16"/>
    </row>
    <row r="49" spans="12:12">
      <c r="L49" s="16"/>
    </row>
    <row r="50" spans="12:12">
      <c r="L50" s="16"/>
    </row>
    <row r="51" spans="12:12">
      <c r="L51" s="16"/>
    </row>
    <row r="52" spans="12:12">
      <c r="L52" s="16"/>
    </row>
    <row r="53" spans="12:12">
      <c r="L53" s="16"/>
    </row>
    <row r="54" spans="12:12">
      <c r="L54" s="16"/>
    </row>
    <row r="55" spans="12:12">
      <c r="L55" s="16"/>
    </row>
    <row r="56" spans="12:12">
      <c r="L56" s="16"/>
    </row>
    <row r="57" spans="12:12">
      <c r="L57" s="16"/>
    </row>
    <row r="58" spans="12:12">
      <c r="L58" s="16"/>
    </row>
    <row r="59" spans="12:12">
      <c r="L59" s="16"/>
    </row>
    <row r="60" spans="12:12">
      <c r="L60" s="16"/>
    </row>
    <row r="61" spans="12:12">
      <c r="L61" s="16"/>
    </row>
    <row r="62" spans="12:12">
      <c r="L62" s="16"/>
    </row>
    <row r="63" spans="12:12">
      <c r="L63" s="16"/>
    </row>
    <row r="64" spans="12:12">
      <c r="L64" s="16"/>
    </row>
    <row r="65" spans="12:12">
      <c r="L65" s="16"/>
    </row>
    <row r="66" spans="12:12">
      <c r="L66" s="16"/>
    </row>
    <row r="67" spans="12:12">
      <c r="L67" s="16"/>
    </row>
    <row r="68" spans="12:12">
      <c r="L68" s="16"/>
    </row>
    <row r="69" spans="12:12">
      <c r="L69" s="16"/>
    </row>
    <row r="70" spans="12:12">
      <c r="L70" s="16"/>
    </row>
    <row r="71" spans="12:12">
      <c r="L71" s="16"/>
    </row>
    <row r="72" spans="12:12">
      <c r="L72" s="16"/>
    </row>
    <row r="73" spans="12:12">
      <c r="L73" s="16"/>
    </row>
    <row r="74" spans="12:12">
      <c r="L74" s="16"/>
    </row>
    <row r="75" spans="12:12">
      <c r="L75" s="16"/>
    </row>
    <row r="76" spans="12:12">
      <c r="L76" s="16"/>
    </row>
    <row r="77" spans="12:12">
      <c r="L77" s="16"/>
    </row>
    <row r="78" spans="12:12">
      <c r="L78" s="16"/>
    </row>
    <row r="79" spans="12:12">
      <c r="L79" s="16"/>
    </row>
    <row r="80" spans="12:12">
      <c r="L80" s="16"/>
    </row>
    <row r="81" spans="12:12">
      <c r="L81" s="16"/>
    </row>
    <row r="82" spans="12:12">
      <c r="L82" s="16"/>
    </row>
    <row r="83" spans="12:12">
      <c r="L83" s="16"/>
    </row>
    <row r="84" spans="12:12">
      <c r="L84" s="16"/>
    </row>
    <row r="85" spans="12:12">
      <c r="L85" s="16"/>
    </row>
    <row r="86" spans="12:12">
      <c r="L86" s="16"/>
    </row>
    <row r="87" spans="12:12">
      <c r="L87" s="16"/>
    </row>
    <row r="88" spans="12:12">
      <c r="L88" s="16"/>
    </row>
    <row r="89" spans="12:12">
      <c r="L89" s="16"/>
    </row>
    <row r="90" spans="12:12">
      <c r="L90" s="16"/>
    </row>
    <row r="91" spans="12:12">
      <c r="L91" s="16"/>
    </row>
    <row r="92" spans="12:12">
      <c r="L92" s="16"/>
    </row>
    <row r="93" spans="12:12">
      <c r="L93" s="16"/>
    </row>
    <row r="94" spans="12:12">
      <c r="L94" s="16"/>
    </row>
    <row r="95" spans="12:12">
      <c r="L95" s="16"/>
    </row>
    <row r="96" spans="12:12">
      <c r="L96" s="16"/>
    </row>
    <row r="97" spans="12:12">
      <c r="L97" s="16"/>
    </row>
    <row r="98" spans="12:12">
      <c r="L98" s="16"/>
    </row>
    <row r="99" spans="12:12">
      <c r="L99" s="16"/>
    </row>
    <row r="100" spans="12:12">
      <c r="L100" s="16"/>
    </row>
    <row r="101" spans="12:12">
      <c r="L101" s="16"/>
    </row>
    <row r="102" spans="12:12">
      <c r="L102" s="16"/>
    </row>
    <row r="103" spans="12:12">
      <c r="L103" s="16"/>
    </row>
    <row r="104" spans="12:12">
      <c r="L104" s="16"/>
    </row>
    <row r="105" spans="12:12">
      <c r="L105" s="16"/>
    </row>
    <row r="106" spans="12:12">
      <c r="L106" s="16"/>
    </row>
    <row r="107" spans="12:12">
      <c r="L107" s="16"/>
    </row>
    <row r="108" spans="12:12">
      <c r="L108" s="16"/>
    </row>
    <row r="109" spans="12:12">
      <c r="L109" s="16"/>
    </row>
    <row r="110" spans="12:12">
      <c r="L110" s="16"/>
    </row>
    <row r="111" spans="12:12">
      <c r="L111" s="16"/>
    </row>
    <row r="112" spans="12:12">
      <c r="L112" s="16"/>
    </row>
    <row r="113" spans="12:12">
      <c r="L113" s="16"/>
    </row>
    <row r="114" spans="12:12">
      <c r="L114" s="16"/>
    </row>
    <row r="115" spans="12:12">
      <c r="L115" s="16"/>
    </row>
    <row r="116" spans="12:12">
      <c r="L116" s="16"/>
    </row>
    <row r="117" spans="12:12">
      <c r="L117" s="16"/>
    </row>
    <row r="118" spans="12:12">
      <c r="L118" s="16"/>
    </row>
    <row r="119" spans="12:12">
      <c r="L119" s="16"/>
    </row>
    <row r="120" spans="12:12">
      <c r="L120" s="16"/>
    </row>
    <row r="121" spans="12:12">
      <c r="L121" s="16"/>
    </row>
    <row r="122" spans="12:12">
      <c r="L122" s="16"/>
    </row>
    <row r="123" spans="12:12">
      <c r="L123" s="16"/>
    </row>
    <row r="124" spans="12:12">
      <c r="L124" s="16"/>
    </row>
    <row r="125" spans="12:12">
      <c r="L125" s="16"/>
    </row>
    <row r="126" spans="12:12">
      <c r="L126" s="16"/>
    </row>
    <row r="127" spans="12:12">
      <c r="L127" s="16"/>
    </row>
    <row r="128" spans="12:12">
      <c r="L128" s="16"/>
    </row>
    <row r="129" spans="12:12">
      <c r="L129" s="16"/>
    </row>
    <row r="130" spans="12:12">
      <c r="L130" s="16"/>
    </row>
    <row r="131" spans="12:12">
      <c r="L131" s="16"/>
    </row>
    <row r="132" spans="12:12">
      <c r="L132" s="16"/>
    </row>
    <row r="133" spans="12:12">
      <c r="L133" s="16"/>
    </row>
    <row r="134" spans="12:12">
      <c r="L134" s="16"/>
    </row>
    <row r="135" spans="12:12">
      <c r="L135" s="16"/>
    </row>
    <row r="136" spans="12:12">
      <c r="L136" s="16"/>
    </row>
    <row r="137" spans="12:12">
      <c r="L137" s="16"/>
    </row>
    <row r="138" spans="12:12">
      <c r="L138" s="16"/>
    </row>
    <row r="139" spans="12:12">
      <c r="L139" s="16"/>
    </row>
    <row r="140" spans="12:12">
      <c r="L140" s="16"/>
    </row>
    <row r="141" spans="12:12">
      <c r="L141" s="16"/>
    </row>
    <row r="142" spans="12:12">
      <c r="L142" s="16"/>
    </row>
    <row r="143" spans="12:12">
      <c r="L143" s="16"/>
    </row>
    <row r="144" spans="12:12">
      <c r="L144" s="16"/>
    </row>
    <row r="145" spans="12:12">
      <c r="L145" s="16"/>
    </row>
    <row r="146" spans="12:12">
      <c r="L146" s="16"/>
    </row>
    <row r="147" spans="12:12">
      <c r="L147" s="16"/>
    </row>
    <row r="148" spans="12:12">
      <c r="L148" s="16"/>
    </row>
    <row r="149" spans="12:12">
      <c r="L149" s="16"/>
    </row>
    <row r="150" spans="12:12">
      <c r="L150" s="16"/>
    </row>
    <row r="151" spans="12:12">
      <c r="L151" s="16"/>
    </row>
    <row r="152" spans="12:12">
      <c r="L152" s="16"/>
    </row>
    <row r="153" spans="12:12">
      <c r="L153" s="16"/>
    </row>
    <row r="154" spans="12:12">
      <c r="L154" s="16"/>
    </row>
    <row r="155" spans="12:12">
      <c r="L155" s="16"/>
    </row>
    <row r="156" spans="12:12">
      <c r="L156" s="16"/>
    </row>
    <row r="157" spans="12:12">
      <c r="L157" s="16"/>
    </row>
    <row r="158" spans="12:12">
      <c r="L158" s="16"/>
    </row>
    <row r="159" spans="12:12">
      <c r="L159" s="16"/>
    </row>
    <row r="160" spans="12:12">
      <c r="L160" s="16"/>
    </row>
    <row r="161" spans="12:12">
      <c r="L161" s="16"/>
    </row>
    <row r="162" spans="12:12">
      <c r="L162" s="16"/>
    </row>
    <row r="163" spans="12:12">
      <c r="L163" s="16"/>
    </row>
    <row r="164" spans="12:12">
      <c r="L164" s="16"/>
    </row>
    <row r="165" spans="12:12">
      <c r="L165" s="16"/>
    </row>
    <row r="166" spans="12:12">
      <c r="L166" s="16"/>
    </row>
    <row r="167" spans="12:12">
      <c r="L167" s="16"/>
    </row>
    <row r="168" spans="12:12">
      <c r="L168" s="16"/>
    </row>
    <row r="169" spans="12:12">
      <c r="L169" s="16"/>
    </row>
    <row r="170" spans="12:12">
      <c r="L170" s="16"/>
    </row>
    <row r="171" spans="12:12">
      <c r="L171" s="16"/>
    </row>
    <row r="172" spans="12:12">
      <c r="L172" s="16"/>
    </row>
    <row r="173" spans="12:12">
      <c r="L173" s="16"/>
    </row>
    <row r="174" spans="12:12">
      <c r="L174" s="16"/>
    </row>
    <row r="175" spans="12:12">
      <c r="L175" s="16"/>
    </row>
    <row r="176" spans="12:12">
      <c r="L176" s="16"/>
    </row>
    <row r="177" spans="12:12">
      <c r="L177" s="16"/>
    </row>
    <row r="178" spans="12:12">
      <c r="L178" s="16"/>
    </row>
    <row r="179" spans="12:12">
      <c r="L179" s="16"/>
    </row>
    <row r="180" spans="12:12">
      <c r="L180" s="16"/>
    </row>
    <row r="181" spans="12:12">
      <c r="L181" s="16"/>
    </row>
    <row r="182" spans="12:12">
      <c r="L182" s="16"/>
    </row>
    <row r="183" spans="12:12">
      <c r="L183" s="16"/>
    </row>
    <row r="184" spans="12:12">
      <c r="L184" s="16"/>
    </row>
    <row r="185" spans="12:12">
      <c r="L185" s="16"/>
    </row>
    <row r="186" spans="12:12">
      <c r="L186" s="16"/>
    </row>
    <row r="187" spans="12:12">
      <c r="L187" s="16"/>
    </row>
    <row r="188" spans="12:12">
      <c r="L188" s="16"/>
    </row>
    <row r="189" spans="12:12">
      <c r="L189" s="16"/>
    </row>
    <row r="190" spans="12:12">
      <c r="L190" s="16"/>
    </row>
    <row r="191" spans="12:12">
      <c r="L191" s="16"/>
    </row>
    <row r="192" spans="12:12">
      <c r="L192" s="16"/>
    </row>
    <row r="193" spans="12:12">
      <c r="L193" s="16"/>
    </row>
    <row r="194" spans="12:12">
      <c r="L194" s="16"/>
    </row>
    <row r="195" spans="12:12">
      <c r="L195" s="16"/>
    </row>
    <row r="196" spans="12:12">
      <c r="L196" s="16"/>
    </row>
    <row r="197" spans="12:12">
      <c r="L197" s="16"/>
    </row>
    <row r="198" spans="12:12">
      <c r="L198" s="16"/>
    </row>
    <row r="199" spans="12:12">
      <c r="L199" s="16"/>
    </row>
    <row r="200" spans="12:12">
      <c r="L200" s="16"/>
    </row>
    <row r="201" spans="12:12">
      <c r="L201" s="16"/>
    </row>
    <row r="202" spans="12:12">
      <c r="L202" s="16"/>
    </row>
    <row r="203" spans="12:12">
      <c r="L203" s="16"/>
    </row>
    <row r="204" spans="12:12">
      <c r="L204" s="16"/>
    </row>
    <row r="205" spans="12:12">
      <c r="L205" s="16"/>
    </row>
    <row r="206" spans="12:12">
      <c r="L206" s="16"/>
    </row>
    <row r="207" spans="12:12">
      <c r="L207" s="16"/>
    </row>
    <row r="208" spans="12:12">
      <c r="L208" s="16"/>
    </row>
    <row r="209" spans="12:12">
      <c r="L209" s="16"/>
    </row>
    <row r="210" spans="12:12">
      <c r="L210" s="16"/>
    </row>
    <row r="211" spans="12:12">
      <c r="L211" s="16"/>
    </row>
    <row r="212" spans="12:12">
      <c r="L212" s="16"/>
    </row>
    <row r="213" spans="12:12">
      <c r="L213" s="16"/>
    </row>
    <row r="214" spans="12:12">
      <c r="L214" s="16"/>
    </row>
    <row r="215" spans="12:12">
      <c r="L215" s="16"/>
    </row>
    <row r="216" spans="12:12">
      <c r="L216" s="16"/>
    </row>
    <row r="217" spans="12:12">
      <c r="L217" s="16"/>
    </row>
    <row r="218" spans="12:12">
      <c r="L218" s="16"/>
    </row>
    <row r="219" spans="12:12">
      <c r="L219" s="16"/>
    </row>
    <row r="220" spans="12:12">
      <c r="L220" s="16"/>
    </row>
    <row r="221" spans="12:12">
      <c r="L221" s="16"/>
    </row>
    <row r="222" spans="12:12">
      <c r="L222" s="16"/>
    </row>
    <row r="223" spans="12:12">
      <c r="L223" s="16"/>
    </row>
    <row r="224" spans="12:12">
      <c r="L224" s="16"/>
    </row>
    <row r="225" spans="12:12">
      <c r="L225" s="16"/>
    </row>
    <row r="226" spans="12:12">
      <c r="L226" s="16"/>
    </row>
    <row r="227" spans="12:12">
      <c r="L227" s="16"/>
    </row>
    <row r="228" spans="12:12">
      <c r="L228" s="16"/>
    </row>
    <row r="229" spans="12:12">
      <c r="L229" s="16"/>
    </row>
    <row r="230" spans="12:12">
      <c r="L230" s="16"/>
    </row>
    <row r="231" spans="12:12">
      <c r="L231" s="16"/>
    </row>
    <row r="232" spans="12:12">
      <c r="L232" s="16"/>
    </row>
    <row r="233" spans="12:12">
      <c r="L233" s="16"/>
    </row>
    <row r="234" spans="12:12">
      <c r="L234" s="16"/>
    </row>
    <row r="235" spans="12:12">
      <c r="L235" s="16"/>
    </row>
    <row r="236" spans="12:12">
      <c r="L236" s="16"/>
    </row>
    <row r="237" spans="12:12">
      <c r="L237" s="16"/>
    </row>
    <row r="238" spans="12:12">
      <c r="L238" s="16"/>
    </row>
    <row r="239" spans="12:12">
      <c r="L239" s="16"/>
    </row>
    <row r="240" spans="12:12">
      <c r="L240" s="16"/>
    </row>
    <row r="241" spans="12:12">
      <c r="L241" s="16"/>
    </row>
    <row r="242" spans="12:12">
      <c r="L242" s="16"/>
    </row>
    <row r="243" spans="12:12">
      <c r="L243" s="16"/>
    </row>
    <row r="244" spans="12:12">
      <c r="L244" s="16"/>
    </row>
    <row r="245" spans="12:12">
      <c r="L245" s="16"/>
    </row>
    <row r="246" spans="12:12">
      <c r="L246" s="16"/>
    </row>
    <row r="247" spans="12:12">
      <c r="L247" s="16"/>
    </row>
    <row r="248" spans="12:12">
      <c r="L248" s="16"/>
    </row>
    <row r="249" spans="12:12">
      <c r="L249" s="16"/>
    </row>
    <row r="250" spans="12:12">
      <c r="L250" s="16"/>
    </row>
    <row r="251" spans="12:12">
      <c r="L251" s="16"/>
    </row>
    <row r="252" spans="12:12">
      <c r="L252" s="16"/>
    </row>
    <row r="253" spans="12:12">
      <c r="L253" s="16"/>
    </row>
    <row r="254" spans="12:12">
      <c r="L254" s="16"/>
    </row>
    <row r="255" spans="12:12">
      <c r="L255" s="16"/>
    </row>
    <row r="256" spans="12:12">
      <c r="L256" s="16"/>
    </row>
    <row r="257" spans="12:12">
      <c r="L257" s="16"/>
    </row>
    <row r="258" spans="12:12">
      <c r="L258" s="16"/>
    </row>
    <row r="259" spans="12:12">
      <c r="L259" s="16"/>
    </row>
    <row r="260" spans="12:12">
      <c r="L260" s="16"/>
    </row>
    <row r="261" spans="12:12">
      <c r="L261" s="16"/>
    </row>
    <row r="262" spans="12:12">
      <c r="L262" s="16"/>
    </row>
    <row r="263" spans="12:12">
      <c r="L263" s="16"/>
    </row>
    <row r="264" spans="12:12">
      <c r="L264" s="16"/>
    </row>
    <row r="265" spans="12:12">
      <c r="L265" s="16"/>
    </row>
    <row r="266" spans="12:12">
      <c r="L266" s="16"/>
    </row>
    <row r="267" spans="12:12">
      <c r="L267" s="16"/>
    </row>
    <row r="268" spans="12:12">
      <c r="L268" s="16"/>
    </row>
    <row r="269" spans="12:12">
      <c r="L269" s="16"/>
    </row>
    <row r="270" spans="12:12">
      <c r="L270" s="16"/>
    </row>
    <row r="271" spans="12:12">
      <c r="L271" s="16"/>
    </row>
    <row r="272" spans="12:12">
      <c r="L272" s="16"/>
    </row>
    <row r="273" spans="12:12">
      <c r="L273" s="16"/>
    </row>
    <row r="274" spans="12:12">
      <c r="L274" s="16"/>
    </row>
    <row r="275" spans="12:12">
      <c r="L275" s="16"/>
    </row>
    <row r="276" spans="12:12">
      <c r="L276" s="16"/>
    </row>
    <row r="277" spans="12:12">
      <c r="L277" s="16"/>
    </row>
    <row r="278" spans="12:12">
      <c r="L278" s="16"/>
    </row>
    <row r="279" spans="12:12">
      <c r="L279" s="16"/>
    </row>
    <row r="280" spans="12:12">
      <c r="L280" s="16"/>
    </row>
    <row r="281" spans="12:12">
      <c r="L281" s="16"/>
    </row>
    <row r="282" spans="12:12">
      <c r="L282" s="16"/>
    </row>
    <row r="283" spans="12:12">
      <c r="L283" s="16"/>
    </row>
    <row r="284" spans="12:12">
      <c r="L284" s="16"/>
    </row>
    <row r="285" spans="12:12">
      <c r="L285" s="16"/>
    </row>
    <row r="286" spans="12:12">
      <c r="L286" s="16"/>
    </row>
    <row r="287" spans="12:12">
      <c r="L287" s="16"/>
    </row>
    <row r="288" spans="12:12">
      <c r="L288" s="16"/>
    </row>
    <row r="289" spans="12:12">
      <c r="L289" s="16"/>
    </row>
    <row r="290" spans="12:12">
      <c r="L290" s="16"/>
    </row>
    <row r="291" spans="12:12">
      <c r="L291" s="16"/>
    </row>
    <row r="292" spans="12:12">
      <c r="L292" s="16"/>
    </row>
    <row r="293" spans="12:12">
      <c r="L293" s="16"/>
    </row>
    <row r="294" spans="12:12">
      <c r="L294" s="16"/>
    </row>
    <row r="295" spans="12:12">
      <c r="L295" s="16"/>
    </row>
    <row r="296" spans="12:12">
      <c r="L296" s="16"/>
    </row>
    <row r="297" spans="12:12">
      <c r="L297" s="16"/>
    </row>
    <row r="298" spans="12:12">
      <c r="L298" s="16"/>
    </row>
    <row r="299" spans="12:12">
      <c r="L299" s="16"/>
    </row>
    <row r="300" spans="12:12">
      <c r="L300" s="16"/>
    </row>
    <row r="301" spans="12:12">
      <c r="L301" s="16"/>
    </row>
    <row r="302" spans="12:12">
      <c r="L302" s="16"/>
    </row>
    <row r="303" spans="12:12">
      <c r="L303" s="16"/>
    </row>
    <row r="304" spans="12:12">
      <c r="L304" s="16"/>
    </row>
    <row r="305" spans="12:12">
      <c r="L305" s="16"/>
    </row>
    <row r="306" spans="12:12">
      <c r="L306" s="16"/>
    </row>
    <row r="307" spans="12:12">
      <c r="L307" s="16"/>
    </row>
    <row r="308" spans="12:12">
      <c r="L308" s="16"/>
    </row>
    <row r="309" spans="12:12">
      <c r="L309" s="16"/>
    </row>
    <row r="310" spans="12:12">
      <c r="L310" s="16"/>
    </row>
    <row r="311" spans="12:12">
      <c r="L311" s="16"/>
    </row>
    <row r="312" spans="12:12">
      <c r="L312" s="16"/>
    </row>
    <row r="313" spans="12:12">
      <c r="L313" s="16"/>
    </row>
    <row r="314" spans="12:12">
      <c r="L314" s="16"/>
    </row>
    <row r="315" spans="12:12">
      <c r="L315" s="16"/>
    </row>
    <row r="316" spans="12:12">
      <c r="L316" s="16"/>
    </row>
    <row r="317" spans="12:12">
      <c r="L317" s="16"/>
    </row>
    <row r="318" spans="12:12">
      <c r="L318" s="16"/>
    </row>
    <row r="319" spans="12:12">
      <c r="L319" s="16"/>
    </row>
    <row r="320" spans="12:12">
      <c r="L320" s="16"/>
    </row>
    <row r="321" spans="12:12">
      <c r="L321" s="16"/>
    </row>
    <row r="322" spans="12:12">
      <c r="L322" s="16"/>
    </row>
    <row r="323" spans="12:12">
      <c r="L323" s="16"/>
    </row>
    <row r="324" spans="12:12">
      <c r="L324" s="16"/>
    </row>
    <row r="325" spans="12:12">
      <c r="L325" s="16"/>
    </row>
    <row r="326" spans="12:12">
      <c r="L326" s="16"/>
    </row>
    <row r="327" spans="12:12">
      <c r="L327" s="16"/>
    </row>
    <row r="328" spans="12:12">
      <c r="L328" s="16"/>
    </row>
    <row r="329" spans="12:12">
      <c r="L329" s="16"/>
    </row>
    <row r="330" spans="12:12">
      <c r="L330" s="16"/>
    </row>
    <row r="331" spans="12:12">
      <c r="L331" s="16"/>
    </row>
    <row r="332" spans="12:12">
      <c r="L332" s="16"/>
    </row>
    <row r="333" spans="12:12">
      <c r="L333" s="16"/>
    </row>
    <row r="334" spans="12:12">
      <c r="L334" s="16"/>
    </row>
    <row r="335" spans="12:12">
      <c r="L335" s="16"/>
    </row>
    <row r="336" spans="12:12">
      <c r="L336" s="16"/>
    </row>
    <row r="337" spans="12:12">
      <c r="L337" s="16"/>
    </row>
    <row r="338" spans="12:12">
      <c r="L338" s="16"/>
    </row>
    <row r="339" spans="12:12">
      <c r="L339" s="16"/>
    </row>
    <row r="340" spans="12:12">
      <c r="L340" s="16"/>
    </row>
    <row r="341" spans="12:12">
      <c r="L341" s="16"/>
    </row>
    <row r="342" spans="12:12">
      <c r="L342" s="16"/>
    </row>
    <row r="343" spans="12:12">
      <c r="L343" s="16"/>
    </row>
    <row r="344" spans="12:12">
      <c r="L344" s="16"/>
    </row>
    <row r="345" spans="12:12">
      <c r="L345" s="16"/>
    </row>
    <row r="346" spans="12:12">
      <c r="L346" s="16"/>
    </row>
    <row r="347" spans="12:12">
      <c r="L347" s="16"/>
    </row>
    <row r="348" spans="12:12">
      <c r="L348" s="16"/>
    </row>
    <row r="349" spans="12:12">
      <c r="L349" s="16"/>
    </row>
    <row r="350" spans="12:12">
      <c r="L350" s="16"/>
    </row>
    <row r="351" spans="12:12">
      <c r="L351" s="16"/>
    </row>
    <row r="352" spans="12:12">
      <c r="L352" s="16"/>
    </row>
    <row r="353" spans="12:12">
      <c r="L353" s="16"/>
    </row>
    <row r="354" spans="12:12">
      <c r="L354" s="16"/>
    </row>
    <row r="355" spans="12:12">
      <c r="L355" s="16"/>
    </row>
    <row r="356" spans="12:12">
      <c r="L356" s="16"/>
    </row>
    <row r="357" spans="12:12">
      <c r="L357" s="16"/>
    </row>
    <row r="358" spans="12:12">
      <c r="L358" s="16"/>
    </row>
    <row r="359" spans="12:12">
      <c r="L359" s="16"/>
    </row>
    <row r="360" spans="12:12">
      <c r="L360" s="16"/>
    </row>
    <row r="361" spans="12:12">
      <c r="L361" s="16"/>
    </row>
    <row r="362" spans="12:12">
      <c r="L362" s="16"/>
    </row>
    <row r="363" spans="12:12">
      <c r="L363" s="16"/>
    </row>
    <row r="364" spans="12:12">
      <c r="L364" s="16"/>
    </row>
    <row r="365" spans="12:12">
      <c r="L365" s="16"/>
    </row>
    <row r="366" spans="12:12">
      <c r="L366" s="16"/>
    </row>
    <row r="367" spans="12:12">
      <c r="L367" s="16"/>
    </row>
    <row r="368" spans="12:12">
      <c r="L368" s="16"/>
    </row>
    <row r="369" spans="12:12">
      <c r="L369" s="16"/>
    </row>
    <row r="370" spans="12:12">
      <c r="L370" s="16"/>
    </row>
    <row r="371" spans="12:12">
      <c r="L371" s="16"/>
    </row>
    <row r="372" spans="12:12">
      <c r="L372" s="16"/>
    </row>
    <row r="373" spans="12:12">
      <c r="L373" s="16"/>
    </row>
    <row r="374" spans="12:12">
      <c r="L374" s="16"/>
    </row>
    <row r="375" spans="12:12">
      <c r="L375" s="16"/>
    </row>
    <row r="376" spans="12:12">
      <c r="L376" s="16"/>
    </row>
    <row r="377" spans="12:12">
      <c r="L377" s="16"/>
    </row>
    <row r="378" spans="12:12">
      <c r="L378" s="16"/>
    </row>
    <row r="379" spans="12:12">
      <c r="L379" s="16"/>
    </row>
    <row r="380" spans="12:12">
      <c r="L380" s="16"/>
    </row>
    <row r="381" spans="12:12">
      <c r="L381" s="16"/>
    </row>
    <row r="382" spans="12:12">
      <c r="L382" s="16"/>
    </row>
    <row r="383" spans="12:12">
      <c r="L383" s="16"/>
    </row>
    <row r="384" spans="12:12">
      <c r="L384" s="16"/>
    </row>
    <row r="385" spans="12:12">
      <c r="L385" s="16"/>
    </row>
    <row r="386" spans="12:12">
      <c r="L386" s="16"/>
    </row>
    <row r="387" spans="12:12">
      <c r="L387" s="16"/>
    </row>
    <row r="388" spans="12:12">
      <c r="L388" s="16"/>
    </row>
    <row r="389" spans="12:12">
      <c r="L389" s="16"/>
    </row>
    <row r="390" spans="12:12">
      <c r="L390" s="16"/>
    </row>
    <row r="391" spans="12:12">
      <c r="L391" s="16"/>
    </row>
    <row r="392" spans="12:12">
      <c r="L392" s="16"/>
    </row>
    <row r="393" spans="12:12">
      <c r="L393" s="16"/>
    </row>
    <row r="394" spans="12:12">
      <c r="L394" s="16"/>
    </row>
    <row r="395" spans="12:12">
      <c r="L395" s="16"/>
    </row>
    <row r="396" spans="12:12">
      <c r="L396" s="16"/>
    </row>
    <row r="397" spans="12:12">
      <c r="L397" s="16"/>
    </row>
    <row r="398" spans="12:12">
      <c r="L398" s="16"/>
    </row>
    <row r="399" spans="12:12">
      <c r="L399" s="16"/>
    </row>
    <row r="400" spans="12:12">
      <c r="L400" s="16"/>
    </row>
    <row r="401" spans="12:12">
      <c r="L401" s="16"/>
    </row>
    <row r="402" spans="12:12">
      <c r="L402" s="16"/>
    </row>
    <row r="403" spans="12:12">
      <c r="L403" s="16"/>
    </row>
    <row r="404" spans="12:12">
      <c r="L404" s="16"/>
    </row>
    <row r="405" spans="12:12">
      <c r="L405" s="16"/>
    </row>
    <row r="406" spans="12:12">
      <c r="L406" s="16"/>
    </row>
    <row r="407" spans="12:12">
      <c r="L407" s="16"/>
    </row>
    <row r="408" spans="12:12">
      <c r="L408" s="16"/>
    </row>
    <row r="409" spans="12:12">
      <c r="L409" s="16"/>
    </row>
    <row r="410" spans="12:12">
      <c r="L410" s="16"/>
    </row>
    <row r="411" spans="12:12">
      <c r="L411" s="16"/>
    </row>
    <row r="412" spans="12:12">
      <c r="L412" s="16"/>
    </row>
    <row r="413" spans="12:12">
      <c r="L413" s="16"/>
    </row>
    <row r="414" spans="12:12">
      <c r="L414" s="16"/>
    </row>
    <row r="415" spans="12:12">
      <c r="L415" s="16"/>
    </row>
    <row r="416" spans="12:12">
      <c r="L416" s="16"/>
    </row>
    <row r="417" spans="12:12">
      <c r="L417" s="16"/>
    </row>
    <row r="418" spans="12:12">
      <c r="L418" s="16"/>
    </row>
    <row r="419" spans="12:12">
      <c r="L419" s="16"/>
    </row>
    <row r="420" spans="12:12">
      <c r="L420" s="16"/>
    </row>
    <row r="421" spans="12:12">
      <c r="L421" s="16"/>
    </row>
    <row r="422" spans="12:12">
      <c r="L422" s="16"/>
    </row>
    <row r="423" spans="12:12">
      <c r="L423" s="16"/>
    </row>
    <row r="424" spans="12:12">
      <c r="L424" s="16"/>
    </row>
    <row r="425" spans="12:12">
      <c r="L425" s="16"/>
    </row>
    <row r="426" spans="12:12">
      <c r="L426" s="16"/>
    </row>
    <row r="427" spans="12:12">
      <c r="L427" s="16"/>
    </row>
    <row r="428" spans="12:12">
      <c r="L428" s="16"/>
    </row>
    <row r="429" spans="12:12">
      <c r="L429" s="16"/>
    </row>
    <row r="430" spans="12:12">
      <c r="L430" s="16"/>
    </row>
    <row r="431" spans="12:12">
      <c r="L431" s="16"/>
    </row>
    <row r="432" spans="12:12">
      <c r="L432" s="16"/>
    </row>
    <row r="433" spans="12:12">
      <c r="L433" s="16"/>
    </row>
    <row r="434" spans="12:12">
      <c r="L434" s="16"/>
    </row>
    <row r="435" spans="12:12">
      <c r="L435" s="16"/>
    </row>
    <row r="436" spans="12:12">
      <c r="L436" s="16"/>
    </row>
    <row r="437" spans="12:12">
      <c r="L437" s="16"/>
    </row>
    <row r="438" spans="12:12">
      <c r="L438" s="16"/>
    </row>
    <row r="439" spans="12:12">
      <c r="L439" s="16"/>
    </row>
    <row r="440" spans="12:12">
      <c r="L440" s="16"/>
    </row>
    <row r="441" spans="12:12">
      <c r="L441" s="16"/>
    </row>
    <row r="442" spans="12:12">
      <c r="L442" s="16"/>
    </row>
    <row r="443" spans="12:12">
      <c r="L443" s="16"/>
    </row>
    <row r="444" spans="12:12">
      <c r="L444" s="16"/>
    </row>
    <row r="445" spans="12:12">
      <c r="L445" s="16"/>
    </row>
    <row r="446" spans="12:12">
      <c r="L446" s="16"/>
    </row>
    <row r="447" spans="12:12">
      <c r="L447" s="16"/>
    </row>
    <row r="448" spans="12:12">
      <c r="L448" s="16"/>
    </row>
    <row r="449" spans="12:12">
      <c r="L449" s="16"/>
    </row>
    <row r="450" spans="12:12">
      <c r="L450" s="16"/>
    </row>
    <row r="451" spans="12:12">
      <c r="L451" s="16"/>
    </row>
    <row r="452" spans="12:12">
      <c r="L452" s="16"/>
    </row>
    <row r="453" spans="12:12">
      <c r="L453" s="16"/>
    </row>
    <row r="454" spans="12:12">
      <c r="L454" s="16"/>
    </row>
    <row r="455" spans="12:12">
      <c r="L455" s="16"/>
    </row>
    <row r="456" spans="12:12">
      <c r="L456" s="16"/>
    </row>
    <row r="457" spans="12:12">
      <c r="L457" s="16"/>
    </row>
    <row r="458" spans="12:12">
      <c r="L458" s="16"/>
    </row>
    <row r="459" spans="12:12">
      <c r="L459" s="16"/>
    </row>
    <row r="460" spans="12:12">
      <c r="L460" s="16"/>
    </row>
    <row r="461" spans="12:12">
      <c r="L461" s="16"/>
    </row>
    <row r="462" spans="12:12">
      <c r="L462" s="16"/>
    </row>
    <row r="463" spans="12:12">
      <c r="L463" s="16"/>
    </row>
    <row r="464" spans="12:12">
      <c r="L464" s="16"/>
    </row>
    <row r="465" spans="12:12">
      <c r="L465" s="16"/>
    </row>
    <row r="466" spans="12:12">
      <c r="L466" s="16"/>
    </row>
    <row r="467" spans="12:12">
      <c r="L467" s="16"/>
    </row>
    <row r="468" spans="12:12">
      <c r="L468" s="16"/>
    </row>
    <row r="469" spans="12:12">
      <c r="L469" s="16"/>
    </row>
    <row r="470" spans="12:12">
      <c r="L470" s="16"/>
    </row>
    <row r="471" spans="12:12">
      <c r="L471" s="16"/>
    </row>
    <row r="472" spans="12:12">
      <c r="L472" s="16"/>
    </row>
    <row r="473" spans="12:12">
      <c r="L473" s="16"/>
    </row>
    <row r="474" spans="12:12">
      <c r="L474" s="16"/>
    </row>
    <row r="475" spans="12:12">
      <c r="L475" s="16"/>
    </row>
    <row r="476" spans="12:12">
      <c r="L476" s="16"/>
    </row>
    <row r="477" spans="12:12">
      <c r="L477" s="16"/>
    </row>
    <row r="478" spans="12:12">
      <c r="L478" s="16"/>
    </row>
    <row r="479" spans="12:12">
      <c r="L479" s="16"/>
    </row>
    <row r="480" spans="12:12">
      <c r="L480" s="16"/>
    </row>
    <row r="481" spans="12:12">
      <c r="L481" s="16"/>
    </row>
    <row r="482" spans="12:12">
      <c r="L482" s="16"/>
    </row>
    <row r="483" spans="12:12">
      <c r="L483" s="16"/>
    </row>
    <row r="484" spans="12:12">
      <c r="L484" s="16"/>
    </row>
    <row r="485" spans="12:12">
      <c r="L485" s="16"/>
    </row>
    <row r="486" spans="12:12">
      <c r="L486" s="16"/>
    </row>
    <row r="487" spans="12:12">
      <c r="L487" s="16"/>
    </row>
    <row r="488" spans="12:12">
      <c r="L488" s="16"/>
    </row>
    <row r="489" spans="12:12">
      <c r="L489" s="16"/>
    </row>
    <row r="490" spans="12:12">
      <c r="L490" s="16"/>
    </row>
    <row r="491" spans="12:12">
      <c r="L491" s="16"/>
    </row>
    <row r="492" spans="12:12">
      <c r="L492" s="16"/>
    </row>
    <row r="493" spans="12:12">
      <c r="L493" s="16"/>
    </row>
    <row r="494" spans="12:12">
      <c r="L494" s="16"/>
    </row>
    <row r="495" spans="12:12">
      <c r="L495" s="16"/>
    </row>
    <row r="496" spans="12:12">
      <c r="L496" s="16"/>
    </row>
    <row r="497" spans="12:12">
      <c r="L497" s="16"/>
    </row>
    <row r="498" spans="12:12">
      <c r="L498" s="16"/>
    </row>
    <row r="499" spans="12:12">
      <c r="L499" s="16"/>
    </row>
    <row r="500" spans="12:12">
      <c r="L500" s="16"/>
    </row>
    <row r="501" spans="12:12">
      <c r="L501" s="16"/>
    </row>
    <row r="502" spans="12:12">
      <c r="L502" s="16"/>
    </row>
    <row r="503" spans="12:12">
      <c r="L503" s="16"/>
    </row>
    <row r="504" spans="12:12">
      <c r="L504" s="16"/>
    </row>
    <row r="505" spans="12:12">
      <c r="L505" s="16"/>
    </row>
    <row r="506" spans="12:12">
      <c r="L506" s="16"/>
    </row>
    <row r="507" spans="12:12">
      <c r="L507" s="16"/>
    </row>
    <row r="508" spans="12:12">
      <c r="L508" s="16"/>
    </row>
    <row r="509" spans="12:12">
      <c r="L509" s="16"/>
    </row>
    <row r="510" spans="12:12">
      <c r="L510" s="16"/>
    </row>
    <row r="511" spans="12:12">
      <c r="L511" s="16"/>
    </row>
    <row r="512" spans="12:12">
      <c r="L512" s="16"/>
    </row>
    <row r="513" spans="12:12">
      <c r="L513" s="16"/>
    </row>
    <row r="514" spans="12:12">
      <c r="L514" s="16"/>
    </row>
    <row r="515" spans="12:12">
      <c r="L515" s="16"/>
    </row>
    <row r="516" spans="12:12">
      <c r="L516" s="16"/>
    </row>
    <row r="517" spans="12:12">
      <c r="L517" s="16"/>
    </row>
    <row r="518" spans="12:12">
      <c r="L518" s="16"/>
    </row>
    <row r="519" spans="12:12">
      <c r="L519" s="16"/>
    </row>
    <row r="520" spans="12:12">
      <c r="L520" s="16"/>
    </row>
    <row r="521" spans="12:12">
      <c r="L521" s="16"/>
    </row>
    <row r="522" spans="12:12">
      <c r="L522" s="16"/>
    </row>
    <row r="523" spans="12:12">
      <c r="L523" s="16"/>
    </row>
    <row r="524" spans="12:12">
      <c r="L524" s="16"/>
    </row>
    <row r="525" spans="12:12">
      <c r="L525" s="16"/>
    </row>
    <row r="526" spans="12:12">
      <c r="L526" s="16"/>
    </row>
    <row r="527" spans="12:12">
      <c r="L527" s="16"/>
    </row>
    <row r="528" spans="12:12">
      <c r="L528" s="16"/>
    </row>
    <row r="529" spans="12:12">
      <c r="L529" s="16"/>
    </row>
    <row r="530" spans="12:12">
      <c r="L530" s="16"/>
    </row>
    <row r="531" spans="12:12">
      <c r="L531" s="16"/>
    </row>
    <row r="532" spans="12:12">
      <c r="L532" s="16"/>
    </row>
    <row r="533" spans="12:12">
      <c r="L533" s="16"/>
    </row>
    <row r="534" spans="12:12">
      <c r="L534" s="16"/>
    </row>
    <row r="535" spans="12:12">
      <c r="L535" s="16"/>
    </row>
    <row r="536" spans="12:12">
      <c r="L536" s="16"/>
    </row>
    <row r="537" spans="12:12">
      <c r="L537" s="16"/>
    </row>
    <row r="538" spans="12:12">
      <c r="L538" s="16"/>
    </row>
    <row r="539" spans="12:12">
      <c r="L539" s="16"/>
    </row>
    <row r="540" spans="12:12">
      <c r="L540" s="16"/>
    </row>
    <row r="541" spans="12:12">
      <c r="L541" s="16"/>
    </row>
    <row r="542" spans="12:12">
      <c r="L542" s="16"/>
    </row>
    <row r="543" spans="12:12">
      <c r="L543" s="16"/>
    </row>
    <row r="544" spans="12:12">
      <c r="L544" s="16"/>
    </row>
    <row r="545" spans="12:12">
      <c r="L545" s="16"/>
    </row>
    <row r="546" spans="12:12">
      <c r="L546" s="16"/>
    </row>
    <row r="547" spans="12:12">
      <c r="L547" s="16"/>
    </row>
    <row r="548" spans="12:12">
      <c r="L548" s="16"/>
    </row>
    <row r="549" spans="12:12">
      <c r="L549" s="16"/>
    </row>
    <row r="550" spans="12:12">
      <c r="L550" s="16"/>
    </row>
    <row r="551" spans="12:12">
      <c r="L551" s="16"/>
    </row>
    <row r="552" spans="12:12">
      <c r="L552" s="16"/>
    </row>
    <row r="553" spans="12:12">
      <c r="L553" s="16"/>
    </row>
    <row r="554" spans="12:12">
      <c r="L554" s="16"/>
    </row>
    <row r="555" spans="12:12">
      <c r="L555" s="16"/>
    </row>
    <row r="556" spans="12:12">
      <c r="L556" s="16"/>
    </row>
    <row r="557" spans="12:12">
      <c r="L557" s="16"/>
    </row>
    <row r="558" spans="12:12">
      <c r="L558" s="16"/>
    </row>
    <row r="559" spans="12:12">
      <c r="L559" s="16"/>
    </row>
    <row r="560" spans="12:12">
      <c r="L560" s="16"/>
    </row>
    <row r="561" spans="12:12">
      <c r="L561" s="16"/>
    </row>
    <row r="562" spans="12:12">
      <c r="L562" s="16"/>
    </row>
    <row r="563" spans="12:12">
      <c r="L563" s="16"/>
    </row>
    <row r="564" spans="12:12">
      <c r="L564" s="16"/>
    </row>
    <row r="565" spans="12:12">
      <c r="L565" s="16"/>
    </row>
    <row r="566" spans="12:12">
      <c r="L566" s="16"/>
    </row>
    <row r="567" spans="12:12">
      <c r="L567" s="16"/>
    </row>
    <row r="568" spans="12:12">
      <c r="L568" s="16"/>
    </row>
    <row r="569" spans="12:12">
      <c r="L569" s="16"/>
    </row>
    <row r="570" spans="12:12">
      <c r="L570" s="16"/>
    </row>
    <row r="571" spans="12:12">
      <c r="L571" s="16"/>
    </row>
    <row r="572" spans="12:12">
      <c r="L572" s="16"/>
    </row>
    <row r="573" spans="12:12">
      <c r="L573" s="16"/>
    </row>
    <row r="574" spans="12:12">
      <c r="L574" s="16"/>
    </row>
    <row r="575" spans="12:12">
      <c r="L575" s="16"/>
    </row>
    <row r="576" spans="12:12">
      <c r="L576" s="16"/>
    </row>
    <row r="577" spans="12:12">
      <c r="L577" s="16"/>
    </row>
    <row r="578" spans="12:12">
      <c r="L578" s="16"/>
    </row>
    <row r="579" spans="12:12">
      <c r="L579" s="16"/>
    </row>
    <row r="580" spans="12:12">
      <c r="L580" s="16"/>
    </row>
    <row r="581" spans="12:12">
      <c r="L581" s="16"/>
    </row>
    <row r="582" spans="12:12">
      <c r="L582" s="16"/>
    </row>
    <row r="583" spans="12:12">
      <c r="L583" s="16"/>
    </row>
    <row r="584" spans="12:12">
      <c r="L584" s="16"/>
    </row>
    <row r="585" spans="12:12">
      <c r="L585" s="16"/>
    </row>
    <row r="586" spans="12:12">
      <c r="L586" s="16"/>
    </row>
    <row r="587" spans="12:12">
      <c r="L587" s="16"/>
    </row>
    <row r="588" spans="12:12">
      <c r="L588" s="16"/>
    </row>
    <row r="589" spans="12:12">
      <c r="L589" s="16"/>
    </row>
    <row r="590" spans="12:12">
      <c r="L590" s="16"/>
    </row>
    <row r="591" spans="12:12">
      <c r="L591" s="16"/>
    </row>
    <row r="592" spans="12:12">
      <c r="L592" s="16"/>
    </row>
    <row r="593" spans="12:12">
      <c r="L593" s="16"/>
    </row>
    <row r="594" spans="12:12">
      <c r="L594" s="16"/>
    </row>
    <row r="595" spans="12:12">
      <c r="L595" s="16"/>
    </row>
    <row r="596" spans="12:12">
      <c r="L596" s="16"/>
    </row>
    <row r="597" spans="12:12">
      <c r="L597" s="16"/>
    </row>
    <row r="598" spans="12:12">
      <c r="L598" s="16"/>
    </row>
    <row r="599" spans="12:12">
      <c r="L599" s="16"/>
    </row>
    <row r="600" spans="12:12">
      <c r="L600" s="16"/>
    </row>
    <row r="601" spans="12:12">
      <c r="L601" s="16"/>
    </row>
    <row r="602" spans="12:12">
      <c r="L602" s="16"/>
    </row>
    <row r="603" spans="12:12">
      <c r="L603" s="16"/>
    </row>
    <row r="604" spans="12:12">
      <c r="L604" s="16"/>
    </row>
    <row r="605" spans="12:12">
      <c r="L605" s="16"/>
    </row>
    <row r="606" spans="12:12">
      <c r="L606" s="16"/>
    </row>
    <row r="607" spans="12:12">
      <c r="L607" s="16"/>
    </row>
    <row r="608" spans="12:12">
      <c r="L608" s="16"/>
    </row>
    <row r="609" spans="12:12">
      <c r="L609" s="16"/>
    </row>
    <row r="610" spans="12:12">
      <c r="L610" s="16"/>
    </row>
    <row r="611" spans="12:12">
      <c r="L611" s="16"/>
    </row>
    <row r="612" spans="12:12">
      <c r="L612" s="16"/>
    </row>
    <row r="613" spans="12:12">
      <c r="L613" s="16"/>
    </row>
    <row r="614" spans="12:12">
      <c r="L614" s="16"/>
    </row>
    <row r="615" spans="12:12">
      <c r="L615" s="16"/>
    </row>
    <row r="616" spans="12:12">
      <c r="L616" s="16"/>
    </row>
    <row r="617" spans="12:12">
      <c r="L617" s="16"/>
    </row>
    <row r="618" spans="12:12">
      <c r="L618" s="16"/>
    </row>
    <row r="619" spans="12:12">
      <c r="L619" s="16"/>
    </row>
    <row r="620" spans="12:12">
      <c r="L620" s="16"/>
    </row>
    <row r="621" spans="12:12">
      <c r="L621" s="16"/>
    </row>
    <row r="622" spans="12:12">
      <c r="L622" s="16"/>
    </row>
    <row r="623" spans="12:12">
      <c r="L623" s="16"/>
    </row>
    <row r="624" spans="12:12">
      <c r="L624" s="16"/>
    </row>
    <row r="625" spans="12:12">
      <c r="L625" s="16"/>
    </row>
    <row r="626" spans="12:12">
      <c r="L626" s="16"/>
    </row>
    <row r="627" spans="12:12">
      <c r="L627" s="16"/>
    </row>
    <row r="628" spans="12:12">
      <c r="L628" s="16"/>
    </row>
    <row r="629" spans="12:12">
      <c r="L629" s="16"/>
    </row>
    <row r="630" spans="12:12">
      <c r="L630" s="16"/>
    </row>
    <row r="631" spans="12:12">
      <c r="L631" s="16"/>
    </row>
    <row r="632" spans="12:12">
      <c r="L632" s="16"/>
    </row>
    <row r="633" spans="12:12">
      <c r="L633" s="16"/>
    </row>
    <row r="634" spans="12:12">
      <c r="L634" s="16"/>
    </row>
    <row r="635" spans="12:12">
      <c r="L635" s="16"/>
    </row>
    <row r="636" spans="12:12">
      <c r="L636" s="16"/>
    </row>
    <row r="637" spans="12:12">
      <c r="L637" s="16"/>
    </row>
    <row r="638" spans="12:12">
      <c r="L638" s="16"/>
    </row>
    <row r="639" spans="12:12">
      <c r="L639" s="16"/>
    </row>
    <row r="640" spans="12:12">
      <c r="L640" s="16"/>
    </row>
    <row r="641" spans="12:12">
      <c r="L641" s="16"/>
    </row>
    <row r="642" spans="12:12">
      <c r="L642" s="16"/>
    </row>
    <row r="643" spans="12:12">
      <c r="L643" s="16"/>
    </row>
    <row r="644" spans="12:12">
      <c r="L644" s="16"/>
    </row>
    <row r="645" spans="12:12">
      <c r="L645" s="16"/>
    </row>
    <row r="646" spans="12:12">
      <c r="L646" s="16"/>
    </row>
    <row r="647" spans="12:12">
      <c r="L647" s="16"/>
    </row>
    <row r="648" spans="12:12">
      <c r="L648" s="16"/>
    </row>
    <row r="649" spans="12:12">
      <c r="L649" s="16"/>
    </row>
    <row r="650" spans="12:12">
      <c r="L650" s="16"/>
    </row>
    <row r="651" spans="12:12">
      <c r="L651" s="16"/>
    </row>
    <row r="652" spans="12:12">
      <c r="L652" s="16"/>
    </row>
    <row r="653" spans="12:12">
      <c r="L653" s="16"/>
    </row>
    <row r="654" spans="12:12">
      <c r="L654" s="16"/>
    </row>
    <row r="655" spans="12:12">
      <c r="L655" s="16"/>
    </row>
    <row r="656" spans="12:12">
      <c r="L656" s="16"/>
    </row>
    <row r="657" spans="12:12">
      <c r="L657" s="16"/>
    </row>
    <row r="658" spans="12:12">
      <c r="L658" s="16"/>
    </row>
    <row r="659" spans="12:12">
      <c r="L659" s="16"/>
    </row>
    <row r="660" spans="12:12">
      <c r="L660" s="16"/>
    </row>
    <row r="661" spans="12:12">
      <c r="L661" s="16"/>
    </row>
    <row r="662" spans="12:12">
      <c r="L662" s="16"/>
    </row>
    <row r="663" spans="12:12">
      <c r="L663" s="16"/>
    </row>
    <row r="664" spans="12:12">
      <c r="L664" s="16"/>
    </row>
    <row r="665" spans="12:12">
      <c r="L665" s="16"/>
    </row>
    <row r="666" spans="12:12">
      <c r="L666" s="16"/>
    </row>
    <row r="667" spans="12:12">
      <c r="L667" s="16"/>
    </row>
    <row r="668" spans="12:12">
      <c r="L668" s="16"/>
    </row>
    <row r="669" spans="12:12">
      <c r="L669" s="16"/>
    </row>
    <row r="670" spans="12:12">
      <c r="L670" s="16"/>
    </row>
    <row r="671" spans="12:12">
      <c r="L671" s="16"/>
    </row>
    <row r="672" spans="12:12">
      <c r="L672" s="16"/>
    </row>
    <row r="673" spans="12:12">
      <c r="L673" s="16"/>
    </row>
    <row r="674" spans="12:12">
      <c r="L674" s="16"/>
    </row>
    <row r="675" spans="12:12">
      <c r="L675" s="16"/>
    </row>
    <row r="676" spans="12:12">
      <c r="L676" s="16"/>
    </row>
    <row r="677" spans="12:12">
      <c r="L677" s="16"/>
    </row>
    <row r="678" spans="12:12">
      <c r="L678" s="16"/>
    </row>
    <row r="679" spans="12:12">
      <c r="L679" s="16"/>
    </row>
    <row r="680" spans="12:12">
      <c r="L680" s="16"/>
    </row>
    <row r="681" spans="12:12">
      <c r="L681" s="16"/>
    </row>
    <row r="682" spans="12:12">
      <c r="L682" s="16"/>
    </row>
    <row r="683" spans="12:12">
      <c r="L683" s="16"/>
    </row>
    <row r="684" spans="12:12">
      <c r="L684" s="16"/>
    </row>
    <row r="685" spans="12:12">
      <c r="L685" s="16"/>
    </row>
    <row r="686" spans="12:12">
      <c r="L686" s="16"/>
    </row>
    <row r="687" spans="12:12">
      <c r="L687" s="16"/>
    </row>
    <row r="688" spans="12:12">
      <c r="L688" s="16"/>
    </row>
    <row r="689" spans="12:12">
      <c r="L689" s="16"/>
    </row>
    <row r="690" spans="12:12">
      <c r="L690" s="16"/>
    </row>
    <row r="691" spans="12:12">
      <c r="L691" s="16"/>
    </row>
    <row r="692" spans="12:12">
      <c r="L692" s="16"/>
    </row>
    <row r="693" spans="12:12">
      <c r="L693" s="16"/>
    </row>
    <row r="694" spans="12:12">
      <c r="L694" s="16"/>
    </row>
    <row r="695" spans="12:12">
      <c r="L695" s="16"/>
    </row>
    <row r="696" spans="12:12">
      <c r="L696" s="16"/>
    </row>
    <row r="697" spans="12:12">
      <c r="L697" s="16"/>
    </row>
    <row r="698" spans="12:12">
      <c r="L698" s="16"/>
    </row>
    <row r="699" spans="12:12">
      <c r="L699" s="16"/>
    </row>
    <row r="700" spans="12:12">
      <c r="L700" s="16"/>
    </row>
    <row r="701" spans="12:12">
      <c r="L701" s="16"/>
    </row>
    <row r="702" spans="12:12">
      <c r="L702" s="16"/>
    </row>
    <row r="703" spans="12:12">
      <c r="L703" s="16"/>
    </row>
    <row r="704" spans="12:12">
      <c r="L704" s="16"/>
    </row>
    <row r="705" spans="12:12">
      <c r="L705" s="16"/>
    </row>
    <row r="706" spans="12:12">
      <c r="L706" s="16"/>
    </row>
    <row r="707" spans="12:12">
      <c r="L707" s="16"/>
    </row>
    <row r="708" spans="12:12">
      <c r="L708" s="16"/>
    </row>
    <row r="709" spans="12:12">
      <c r="L709" s="16"/>
    </row>
    <row r="710" spans="12:12">
      <c r="L710" s="16"/>
    </row>
    <row r="711" spans="12:12">
      <c r="L711" s="16"/>
    </row>
    <row r="712" spans="12:12">
      <c r="L712" s="16"/>
    </row>
    <row r="713" spans="12:12">
      <c r="L713" s="16"/>
    </row>
    <row r="714" spans="12:12">
      <c r="L714" s="16"/>
    </row>
    <row r="715" spans="12:12">
      <c r="L715" s="16"/>
    </row>
    <row r="716" spans="12:12">
      <c r="L716" s="16"/>
    </row>
    <row r="717" spans="12:12">
      <c r="L717" s="16"/>
    </row>
    <row r="718" spans="12:12">
      <c r="L718" s="16"/>
    </row>
    <row r="719" spans="12:12">
      <c r="L719" s="16"/>
    </row>
    <row r="720" spans="12:12">
      <c r="L720" s="16"/>
    </row>
    <row r="721" spans="12:12">
      <c r="L721" s="16"/>
    </row>
    <row r="722" spans="12:12">
      <c r="L722" s="16"/>
    </row>
    <row r="723" spans="12:12">
      <c r="L723" s="16"/>
    </row>
    <row r="724" spans="12:12">
      <c r="L724" s="16"/>
    </row>
    <row r="725" spans="12:12">
      <c r="L725" s="16"/>
    </row>
    <row r="726" spans="12:12">
      <c r="L726" s="16"/>
    </row>
    <row r="727" spans="12:12">
      <c r="L727" s="16"/>
    </row>
    <row r="728" spans="12:12">
      <c r="L728" s="16"/>
    </row>
    <row r="729" spans="12:12">
      <c r="L729" s="16"/>
    </row>
    <row r="730" spans="12:12">
      <c r="L730" s="16"/>
    </row>
    <row r="731" spans="12:12">
      <c r="L731" s="16"/>
    </row>
    <row r="732" spans="12:12">
      <c r="L732" s="16"/>
    </row>
    <row r="733" spans="12:12">
      <c r="L733" s="16"/>
    </row>
    <row r="734" spans="12:12">
      <c r="L734" s="16"/>
    </row>
    <row r="735" spans="12:12">
      <c r="L735" s="16"/>
    </row>
    <row r="736" spans="12:12">
      <c r="L736" s="16"/>
    </row>
    <row r="737" spans="12:12">
      <c r="L737" s="16"/>
    </row>
    <row r="738" spans="12:12">
      <c r="L738" s="16"/>
    </row>
    <row r="739" spans="12:12">
      <c r="L739" s="16"/>
    </row>
    <row r="740" spans="12:12">
      <c r="L740" s="16"/>
    </row>
    <row r="741" spans="12:12">
      <c r="L741" s="16"/>
    </row>
    <row r="742" spans="12:12">
      <c r="L742" s="16"/>
    </row>
    <row r="743" spans="12:12">
      <c r="L743" s="16"/>
    </row>
    <row r="744" spans="12:12">
      <c r="L744" s="16"/>
    </row>
    <row r="745" spans="12:12">
      <c r="L745" s="16"/>
    </row>
    <row r="746" spans="12:12">
      <c r="L746" s="16"/>
    </row>
    <row r="747" spans="12:12">
      <c r="L747" s="16"/>
    </row>
    <row r="748" spans="12:12">
      <c r="L748" s="16"/>
    </row>
    <row r="749" spans="12:12">
      <c r="L749" s="16"/>
    </row>
    <row r="750" spans="12:12">
      <c r="L750" s="16"/>
    </row>
    <row r="751" spans="12:12">
      <c r="L751" s="16"/>
    </row>
    <row r="752" spans="12:12">
      <c r="L752" s="16"/>
    </row>
    <row r="753" spans="12:12">
      <c r="L753" s="16"/>
    </row>
    <row r="754" spans="12:12">
      <c r="L754" s="16"/>
    </row>
    <row r="755" spans="12:12">
      <c r="L755" s="16"/>
    </row>
    <row r="756" spans="12:12">
      <c r="L756" s="16"/>
    </row>
    <row r="757" spans="12:12">
      <c r="L757" s="16"/>
    </row>
    <row r="758" spans="12:12">
      <c r="L758" s="16"/>
    </row>
    <row r="759" spans="12:12">
      <c r="L759" s="16"/>
    </row>
    <row r="760" spans="12:12">
      <c r="L760" s="16"/>
    </row>
    <row r="761" spans="12:12">
      <c r="L761" s="16"/>
    </row>
    <row r="762" spans="12:12">
      <c r="L762" s="16"/>
    </row>
    <row r="763" spans="12:12">
      <c r="L763" s="16"/>
    </row>
    <row r="764" spans="12:12">
      <c r="L764" s="16"/>
    </row>
    <row r="765" spans="12:12">
      <c r="L765" s="16"/>
    </row>
    <row r="766" spans="12:12">
      <c r="L766" s="16"/>
    </row>
    <row r="767" spans="12:12">
      <c r="L767" s="16"/>
    </row>
    <row r="768" spans="12:12">
      <c r="L768" s="16"/>
    </row>
    <row r="769" spans="12:12">
      <c r="L769" s="16"/>
    </row>
    <row r="770" spans="12:12">
      <c r="L770" s="16"/>
    </row>
    <row r="771" spans="12:12">
      <c r="L771" s="16"/>
    </row>
    <row r="772" spans="12:12">
      <c r="L772" s="16"/>
    </row>
    <row r="773" spans="12:12">
      <c r="L773" s="16"/>
    </row>
    <row r="774" spans="12:12">
      <c r="L774" s="16"/>
    </row>
    <row r="775" spans="12:12">
      <c r="L775" s="16"/>
    </row>
    <row r="776" spans="12:12">
      <c r="L776" s="16"/>
    </row>
    <row r="777" spans="12:12">
      <c r="L777" s="16"/>
    </row>
    <row r="778" spans="12:12">
      <c r="L778" s="16"/>
    </row>
    <row r="779" spans="12:12">
      <c r="L779" s="16"/>
    </row>
    <row r="780" spans="12:12">
      <c r="L780" s="16"/>
    </row>
    <row r="781" spans="12:12">
      <c r="L781" s="16"/>
    </row>
    <row r="782" spans="12:12">
      <c r="L782" s="16"/>
    </row>
    <row r="783" spans="12:12">
      <c r="L783" s="16"/>
    </row>
    <row r="784" spans="12:12">
      <c r="L784" s="16"/>
    </row>
    <row r="785" spans="12:12">
      <c r="L785" s="16"/>
    </row>
    <row r="786" spans="12:12">
      <c r="L786" s="16"/>
    </row>
    <row r="787" spans="12:12">
      <c r="L787" s="16"/>
    </row>
    <row r="788" spans="12:12">
      <c r="L788" s="16"/>
    </row>
    <row r="789" spans="12:12">
      <c r="L789" s="16"/>
    </row>
    <row r="790" spans="12:12">
      <c r="L790" s="16"/>
    </row>
    <row r="791" spans="12:12">
      <c r="L791" s="16"/>
    </row>
    <row r="792" spans="12:12">
      <c r="L792" s="16"/>
    </row>
    <row r="793" spans="12:12">
      <c r="L793" s="16"/>
    </row>
    <row r="794" spans="12:12">
      <c r="L794" s="16"/>
    </row>
    <row r="795" spans="12:12">
      <c r="L795" s="16"/>
    </row>
    <row r="796" spans="12:12">
      <c r="L796" s="16"/>
    </row>
    <row r="797" spans="12:12">
      <c r="L797" s="16"/>
    </row>
    <row r="798" spans="12:12">
      <c r="L798" s="16"/>
    </row>
    <row r="799" spans="12:12">
      <c r="L799" s="16"/>
    </row>
    <row r="800" spans="12:12">
      <c r="L800" s="16"/>
    </row>
    <row r="801" spans="12:12">
      <c r="L801" s="16"/>
    </row>
    <row r="802" spans="12:12">
      <c r="L802" s="16"/>
    </row>
    <row r="803" spans="12:12">
      <c r="L803" s="16"/>
    </row>
    <row r="804" spans="12:12">
      <c r="L804" s="16"/>
    </row>
    <row r="805" spans="12:12">
      <c r="L805" s="16"/>
    </row>
    <row r="806" spans="12:12">
      <c r="L806" s="16"/>
    </row>
    <row r="807" spans="12:12">
      <c r="L807" s="16"/>
    </row>
    <row r="808" spans="12:12">
      <c r="L808" s="16"/>
    </row>
    <row r="809" spans="12:12">
      <c r="L809" s="16"/>
    </row>
    <row r="810" spans="12:12">
      <c r="L810" s="16"/>
    </row>
    <row r="811" spans="12:12">
      <c r="L811" s="16"/>
    </row>
    <row r="812" spans="12:12">
      <c r="L812" s="16"/>
    </row>
    <row r="813" spans="12:12">
      <c r="L813" s="16"/>
    </row>
    <row r="814" spans="12:12">
      <c r="L814" s="16"/>
    </row>
    <row r="815" spans="12:12">
      <c r="L815" s="16"/>
    </row>
    <row r="816" spans="12:12">
      <c r="L816" s="16"/>
    </row>
    <row r="817" spans="12:12">
      <c r="L817" s="16"/>
    </row>
    <row r="818" spans="12:12">
      <c r="L818" s="16"/>
    </row>
    <row r="819" spans="12:12">
      <c r="L819" s="16"/>
    </row>
    <row r="820" spans="12:12">
      <c r="L820" s="16"/>
    </row>
    <row r="821" spans="12:12">
      <c r="L821" s="16"/>
    </row>
    <row r="822" spans="12:12">
      <c r="L822" s="16"/>
    </row>
    <row r="823" spans="12:12">
      <c r="L823" s="16"/>
    </row>
    <row r="824" spans="12:12">
      <c r="L824" s="16"/>
    </row>
    <row r="825" spans="12:12">
      <c r="L825" s="16"/>
    </row>
    <row r="826" spans="12:12">
      <c r="L826" s="16"/>
    </row>
    <row r="827" spans="12:12">
      <c r="L827" s="16"/>
    </row>
    <row r="828" spans="12:12">
      <c r="L828" s="16"/>
    </row>
    <row r="829" spans="12:12">
      <c r="L829" s="16"/>
    </row>
    <row r="830" spans="12:12">
      <c r="L830" s="16"/>
    </row>
    <row r="831" spans="12:12">
      <c r="L831" s="16"/>
    </row>
    <row r="832" spans="12:12">
      <c r="L832" s="16"/>
    </row>
    <row r="833" spans="12:12">
      <c r="L833" s="16"/>
    </row>
    <row r="834" spans="12:12">
      <c r="L834" s="16"/>
    </row>
    <row r="835" spans="12:12">
      <c r="L835" s="16"/>
    </row>
    <row r="836" spans="12:12">
      <c r="L836" s="16"/>
    </row>
    <row r="837" spans="12:12">
      <c r="L837" s="16"/>
    </row>
    <row r="838" spans="12:12">
      <c r="L838" s="16"/>
    </row>
    <row r="839" spans="12:12">
      <c r="L839" s="16"/>
    </row>
    <row r="840" spans="12:12">
      <c r="L840" s="16"/>
    </row>
    <row r="841" spans="12:12">
      <c r="L841" s="16"/>
    </row>
    <row r="842" spans="12:12">
      <c r="L842" s="16"/>
    </row>
    <row r="843" spans="12:12">
      <c r="L843" s="16"/>
    </row>
    <row r="844" spans="12:12">
      <c r="L844" s="16"/>
    </row>
    <row r="845" spans="12:12">
      <c r="L845" s="16"/>
    </row>
    <row r="846" spans="12:12">
      <c r="L846" s="16"/>
    </row>
    <row r="847" spans="12:12">
      <c r="L847" s="16"/>
    </row>
    <row r="848" spans="12:12">
      <c r="L848" s="16"/>
    </row>
    <row r="849" spans="12:12">
      <c r="L849" s="16"/>
    </row>
    <row r="850" spans="12:12">
      <c r="L850" s="16"/>
    </row>
    <row r="851" spans="12:12">
      <c r="L851" s="16"/>
    </row>
    <row r="852" spans="12:12">
      <c r="L852" s="16"/>
    </row>
    <row r="853" spans="12:12">
      <c r="L853" s="16"/>
    </row>
    <row r="854" spans="12:12">
      <c r="L854" s="16"/>
    </row>
    <row r="855" spans="12:12">
      <c r="L855" s="16"/>
    </row>
    <row r="856" spans="12:12">
      <c r="L856" s="16"/>
    </row>
    <row r="857" spans="12:12">
      <c r="L857" s="16"/>
    </row>
    <row r="858" spans="12:12">
      <c r="L858" s="16"/>
    </row>
    <row r="859" spans="12:12">
      <c r="L859" s="16"/>
    </row>
    <row r="860" spans="12:12">
      <c r="L860" s="16"/>
    </row>
    <row r="861" spans="12:12">
      <c r="L861" s="16"/>
    </row>
    <row r="862" spans="12:12">
      <c r="L862" s="16"/>
    </row>
    <row r="863" spans="12:12">
      <c r="L863" s="16"/>
    </row>
    <row r="864" spans="12:12">
      <c r="L864" s="16"/>
    </row>
    <row r="865" spans="12:12">
      <c r="L865" s="16"/>
    </row>
    <row r="866" spans="12:12">
      <c r="L866" s="16"/>
    </row>
    <row r="867" spans="12:12">
      <c r="L867" s="16"/>
    </row>
    <row r="868" spans="12:12">
      <c r="L868" s="16"/>
    </row>
    <row r="869" spans="12:12">
      <c r="L869" s="16"/>
    </row>
    <row r="870" spans="12:12">
      <c r="L870" s="16"/>
    </row>
    <row r="871" spans="12:12">
      <c r="L871" s="16"/>
    </row>
    <row r="872" spans="12:12">
      <c r="L872" s="16"/>
    </row>
    <row r="873" spans="12:12">
      <c r="L873" s="16"/>
    </row>
    <row r="874" spans="12:12">
      <c r="L874" s="16"/>
    </row>
    <row r="875" spans="12:12">
      <c r="L875" s="16"/>
    </row>
    <row r="876" spans="12:12">
      <c r="L876" s="16"/>
    </row>
    <row r="877" spans="12:12">
      <c r="L877" s="16"/>
    </row>
    <row r="878" spans="12:12">
      <c r="L878" s="16"/>
    </row>
    <row r="879" spans="12:12">
      <c r="L879" s="16"/>
    </row>
    <row r="880" spans="12:12">
      <c r="L880" s="16"/>
    </row>
    <row r="881" spans="12:12">
      <c r="L881" s="16"/>
    </row>
    <row r="882" spans="12:12">
      <c r="L882" s="16"/>
    </row>
    <row r="883" spans="12:12">
      <c r="L883" s="16"/>
    </row>
    <row r="884" spans="12:12">
      <c r="L884" s="16"/>
    </row>
    <row r="885" spans="12:12">
      <c r="L885" s="16"/>
    </row>
    <row r="886" spans="12:12">
      <c r="L886" s="16"/>
    </row>
    <row r="887" spans="12:12">
      <c r="L887" s="16"/>
    </row>
    <row r="888" spans="12:12">
      <c r="L888" s="16"/>
    </row>
    <row r="889" spans="12:12">
      <c r="L889" s="16"/>
    </row>
    <row r="890" spans="12:12">
      <c r="L890" s="16"/>
    </row>
    <row r="891" spans="12:12">
      <c r="L891" s="16"/>
    </row>
    <row r="892" spans="12:12">
      <c r="L892" s="16"/>
    </row>
    <row r="893" spans="12:12">
      <c r="L893" s="16"/>
    </row>
    <row r="894" spans="12:12">
      <c r="L894" s="16"/>
    </row>
    <row r="895" spans="12:12">
      <c r="L895" s="16"/>
    </row>
    <row r="896" spans="12:12">
      <c r="L896" s="16"/>
    </row>
    <row r="897" spans="12:12">
      <c r="L897" s="16"/>
    </row>
    <row r="898" spans="12:12">
      <c r="L898" s="16"/>
    </row>
    <row r="899" spans="12:12">
      <c r="L899" s="16"/>
    </row>
    <row r="900" spans="12:12">
      <c r="L900" s="16"/>
    </row>
    <row r="901" spans="12:12">
      <c r="L901" s="16"/>
    </row>
    <row r="902" spans="12:12">
      <c r="L902" s="16"/>
    </row>
    <row r="903" spans="12:12">
      <c r="L903" s="16"/>
    </row>
    <row r="904" spans="12:12">
      <c r="L904" s="16"/>
    </row>
    <row r="905" spans="12:12">
      <c r="L905" s="16"/>
    </row>
    <row r="906" spans="12:12">
      <c r="L906" s="16"/>
    </row>
    <row r="907" spans="12:12">
      <c r="L907" s="16"/>
    </row>
    <row r="908" spans="12:12">
      <c r="L908" s="16"/>
    </row>
    <row r="909" spans="12:12">
      <c r="L909" s="16"/>
    </row>
    <row r="910" spans="12:12">
      <c r="L910" s="16"/>
    </row>
    <row r="911" spans="12:12">
      <c r="L911" s="16"/>
    </row>
    <row r="912" spans="12:12">
      <c r="L912" s="16"/>
    </row>
    <row r="913" spans="12:12">
      <c r="L913" s="16"/>
    </row>
    <row r="914" spans="12:12">
      <c r="L914" s="16"/>
    </row>
    <row r="915" spans="12:12">
      <c r="L915" s="16"/>
    </row>
    <row r="916" spans="12:12">
      <c r="L916" s="16"/>
    </row>
    <row r="917" spans="12:12">
      <c r="L917" s="16"/>
    </row>
    <row r="918" spans="12:12">
      <c r="L918" s="16"/>
    </row>
    <row r="919" spans="12:12">
      <c r="L919" s="16"/>
    </row>
    <row r="920" spans="12:12">
      <c r="L920" s="16"/>
    </row>
    <row r="921" spans="12:12">
      <c r="L921" s="16"/>
    </row>
    <row r="922" spans="12:12">
      <c r="L922" s="16"/>
    </row>
    <row r="923" spans="12:12">
      <c r="L923" s="16"/>
    </row>
    <row r="924" spans="12:12">
      <c r="L924" s="16"/>
    </row>
    <row r="925" spans="12:12">
      <c r="L925" s="16"/>
    </row>
    <row r="926" spans="12:12">
      <c r="L926" s="16"/>
    </row>
    <row r="927" spans="12:12">
      <c r="L927" s="16"/>
    </row>
    <row r="928" spans="12:12">
      <c r="L928" s="16"/>
    </row>
    <row r="929" spans="12:12">
      <c r="L929" s="16"/>
    </row>
    <row r="930" spans="12:12">
      <c r="L930" s="16"/>
    </row>
    <row r="931" spans="12:12">
      <c r="L931" s="16"/>
    </row>
    <row r="932" spans="12:12">
      <c r="L932" s="16"/>
    </row>
    <row r="933" spans="12:12">
      <c r="L933" s="16"/>
    </row>
    <row r="934" spans="12:12">
      <c r="L934" s="16"/>
    </row>
    <row r="935" spans="12:12">
      <c r="L935" s="16"/>
    </row>
    <row r="936" spans="12:12">
      <c r="L936" s="16"/>
    </row>
    <row r="937" spans="12:12">
      <c r="L937" s="16"/>
    </row>
    <row r="938" spans="12:12">
      <c r="L938" s="16"/>
    </row>
    <row r="939" spans="12:12">
      <c r="L939" s="16"/>
    </row>
    <row r="940" spans="12:12">
      <c r="L940" s="16"/>
    </row>
    <row r="941" spans="12:12">
      <c r="L941" s="16"/>
    </row>
    <row r="942" spans="12:12">
      <c r="L942" s="16"/>
    </row>
    <row r="943" spans="12:12">
      <c r="L943" s="16"/>
    </row>
    <row r="944" spans="12:12">
      <c r="L944" s="16"/>
    </row>
    <row r="945" spans="12:12">
      <c r="L945" s="16"/>
    </row>
    <row r="946" spans="12:12">
      <c r="L946" s="16"/>
    </row>
    <row r="947" spans="12:12">
      <c r="L947" s="16"/>
    </row>
    <row r="948" spans="12:12">
      <c r="L948" s="16"/>
    </row>
    <row r="949" spans="12:12">
      <c r="L949" s="16"/>
    </row>
    <row r="950" spans="12:12">
      <c r="L950" s="16"/>
    </row>
    <row r="951" spans="12:12">
      <c r="L951" s="16"/>
    </row>
    <row r="952" spans="12:12">
      <c r="L952" s="16"/>
    </row>
    <row r="953" spans="12:12">
      <c r="L953" s="16"/>
    </row>
    <row r="954" spans="12:12">
      <c r="L954" s="16"/>
    </row>
    <row r="955" spans="12:12">
      <c r="L955" s="16"/>
    </row>
    <row r="956" spans="12:12">
      <c r="L956" s="16"/>
    </row>
    <row r="957" spans="12:12">
      <c r="L957" s="16"/>
    </row>
    <row r="958" spans="12:12">
      <c r="L958" s="16"/>
    </row>
    <row r="959" spans="12:12">
      <c r="L959" s="16"/>
    </row>
    <row r="960" spans="12:12">
      <c r="L960" s="16"/>
    </row>
    <row r="961" spans="12:12">
      <c r="L961" s="16"/>
    </row>
    <row r="962" spans="12:12">
      <c r="L962" s="16"/>
    </row>
    <row r="963" spans="12:12">
      <c r="L963" s="16"/>
    </row>
    <row r="964" spans="12:12">
      <c r="L964" s="16"/>
    </row>
    <row r="965" spans="12:12">
      <c r="L965" s="16"/>
    </row>
    <row r="966" spans="12:12">
      <c r="L966" s="16"/>
    </row>
    <row r="967" spans="12:12">
      <c r="L967" s="16"/>
    </row>
    <row r="968" spans="12:12">
      <c r="L968" s="16"/>
    </row>
    <row r="969" spans="12:12">
      <c r="L969" s="16"/>
    </row>
    <row r="970" spans="12:12">
      <c r="L970" s="16"/>
    </row>
    <row r="971" spans="12:12">
      <c r="L971" s="16"/>
    </row>
    <row r="972" spans="12:12">
      <c r="L972" s="16"/>
    </row>
    <row r="973" spans="12:12">
      <c r="L973" s="16"/>
    </row>
    <row r="974" spans="12:12">
      <c r="L974" s="16"/>
    </row>
    <row r="975" spans="12:12">
      <c r="L975" s="16"/>
    </row>
    <row r="976" spans="12:12">
      <c r="L976" s="16"/>
    </row>
    <row r="977" spans="12:12">
      <c r="L977" s="16"/>
    </row>
    <row r="978" spans="12:12">
      <c r="L978" s="16"/>
    </row>
    <row r="979" spans="12:12">
      <c r="L979" s="16"/>
    </row>
    <row r="980" spans="12:12">
      <c r="L980" s="16"/>
    </row>
    <row r="981" spans="12:12">
      <c r="L981" s="16"/>
    </row>
    <row r="982" spans="12:12">
      <c r="L982" s="16"/>
    </row>
    <row r="983" spans="12:12">
      <c r="L983" s="16"/>
    </row>
    <row r="984" spans="12:12">
      <c r="L984" s="16"/>
    </row>
    <row r="985" spans="12:12">
      <c r="L985" s="16"/>
    </row>
    <row r="986" spans="12:12">
      <c r="L986" s="16"/>
    </row>
    <row r="987" spans="12:12">
      <c r="L987" s="16"/>
    </row>
    <row r="988" spans="12:12">
      <c r="L988" s="16"/>
    </row>
    <row r="989" spans="12:12">
      <c r="L989" s="16"/>
    </row>
    <row r="990" spans="12:12">
      <c r="L990" s="16"/>
    </row>
    <row r="991" spans="12:12">
      <c r="L991" s="16"/>
    </row>
    <row r="992" spans="12:12">
      <c r="L992" s="16"/>
    </row>
    <row r="993" spans="12:12">
      <c r="L993" s="16"/>
    </row>
    <row r="994" spans="12:12">
      <c r="L994" s="16"/>
    </row>
    <row r="995" spans="12:12">
      <c r="L995" s="16"/>
    </row>
    <row r="996" spans="12:12">
      <c r="L996" s="16"/>
    </row>
    <row r="997" spans="12:12">
      <c r="L997" s="16"/>
    </row>
    <row r="998" spans="12:12">
      <c r="L998" s="16"/>
    </row>
    <row r="999" spans="12:12">
      <c r="L999" s="16"/>
    </row>
    <row r="1000" spans="12:12">
      <c r="L1000" s="16"/>
    </row>
    <row r="1001" spans="12:12">
      <c r="L1001" s="16"/>
    </row>
    <row r="1002" spans="12:12">
      <c r="L1002" s="16"/>
    </row>
    <row r="1003" spans="12:12">
      <c r="L1003" s="16"/>
    </row>
    <row r="1004" spans="12:12">
      <c r="L1004" s="16"/>
    </row>
    <row r="1005" spans="12:12">
      <c r="L1005" s="16"/>
    </row>
    <row r="1006" spans="12:12">
      <c r="L1006" s="16"/>
    </row>
    <row r="1007" spans="12:12">
      <c r="L1007" s="16"/>
    </row>
    <row r="1008" spans="12:12">
      <c r="L1008" s="16"/>
    </row>
    <row r="1009" spans="12:12">
      <c r="L1009" s="16"/>
    </row>
    <row r="1010" spans="12:12">
      <c r="L1010" s="16"/>
    </row>
    <row r="1011" spans="12:12">
      <c r="L1011" s="16"/>
    </row>
    <row r="1012" spans="12:12">
      <c r="L1012" s="16"/>
    </row>
    <row r="1013" spans="12:12">
      <c r="L1013" s="16"/>
    </row>
    <row r="1014" spans="12:12">
      <c r="L1014" s="16"/>
    </row>
    <row r="1015" spans="12:12">
      <c r="L1015" s="16"/>
    </row>
    <row r="1016" spans="12:12">
      <c r="L1016" s="16"/>
    </row>
    <row r="1017" spans="12:12">
      <c r="L1017" s="16"/>
    </row>
    <row r="1018" spans="12:12">
      <c r="L1018" s="16"/>
    </row>
    <row r="1019" spans="12:12">
      <c r="L1019" s="16"/>
    </row>
    <row r="1020" spans="12:12">
      <c r="L1020" s="16"/>
    </row>
    <row r="1021" spans="12:12">
      <c r="L1021" s="16"/>
    </row>
    <row r="1022" spans="12:12">
      <c r="L1022" s="16"/>
    </row>
    <row r="1023" spans="12:12">
      <c r="L1023" s="16"/>
    </row>
    <row r="1024" spans="12:12">
      <c r="L1024" s="16"/>
    </row>
    <row r="1025" spans="12:12">
      <c r="L1025" s="16"/>
    </row>
    <row r="1026" spans="12:12">
      <c r="L1026" s="16"/>
    </row>
    <row r="1027" spans="12:12">
      <c r="L1027" s="16"/>
    </row>
    <row r="1028" spans="12:12">
      <c r="L1028" s="16"/>
    </row>
    <row r="1029" spans="12:12">
      <c r="L1029" s="16"/>
    </row>
    <row r="1030" spans="12:12">
      <c r="L1030" s="16"/>
    </row>
    <row r="1031" spans="12:12">
      <c r="L1031" s="16"/>
    </row>
    <row r="1032" spans="12:12">
      <c r="L1032" s="16"/>
    </row>
    <row r="1033" spans="12:12">
      <c r="L1033" s="16"/>
    </row>
    <row r="1034" spans="12:12">
      <c r="L1034" s="16"/>
    </row>
    <row r="1035" spans="12:12">
      <c r="L1035" s="16"/>
    </row>
    <row r="1036" spans="12:12">
      <c r="L1036" s="16"/>
    </row>
    <row r="1037" spans="12:12">
      <c r="L1037" s="16"/>
    </row>
    <row r="1038" spans="12:12">
      <c r="L1038" s="16"/>
    </row>
    <row r="1039" spans="12:12">
      <c r="L1039" s="16"/>
    </row>
    <row r="1040" spans="12:12">
      <c r="L1040" s="16"/>
    </row>
    <row r="1041" spans="12:12">
      <c r="L1041" s="16"/>
    </row>
    <row r="1042" spans="12:12">
      <c r="L1042" s="16"/>
    </row>
    <row r="1043" spans="12:12">
      <c r="L1043" s="16"/>
    </row>
    <row r="1044" spans="12:12">
      <c r="L1044" s="16"/>
    </row>
    <row r="1045" spans="12:12">
      <c r="L1045" s="16"/>
    </row>
    <row r="1046" spans="12:12">
      <c r="L1046" s="16"/>
    </row>
    <row r="1047" spans="12:12">
      <c r="L1047" s="16"/>
    </row>
    <row r="1048" spans="12:12">
      <c r="L1048" s="16"/>
    </row>
    <row r="1049" spans="12:12">
      <c r="L1049" s="16"/>
    </row>
    <row r="1050" spans="12:12">
      <c r="L1050" s="16"/>
    </row>
    <row r="1051" spans="12:12">
      <c r="L1051" s="16"/>
    </row>
    <row r="1052" spans="12:12">
      <c r="L1052" s="16"/>
    </row>
    <row r="1053" spans="12:12">
      <c r="L1053" s="16"/>
    </row>
    <row r="1054" spans="12:12">
      <c r="L1054" s="16"/>
    </row>
    <row r="1055" spans="12:12">
      <c r="L1055" s="16"/>
    </row>
    <row r="1056" spans="12:12">
      <c r="L1056" s="16"/>
    </row>
    <row r="1057" spans="12:12">
      <c r="L1057" s="16"/>
    </row>
    <row r="1058" spans="12:12">
      <c r="L1058" s="16"/>
    </row>
    <row r="1059" spans="12:12">
      <c r="L1059" s="16"/>
    </row>
    <row r="1060" spans="12:12">
      <c r="L1060" s="16"/>
    </row>
    <row r="1061" spans="12:12">
      <c r="L1061" s="16"/>
    </row>
    <row r="1062" spans="12:12">
      <c r="L1062" s="16"/>
    </row>
    <row r="1063" spans="12:12">
      <c r="L1063" s="16"/>
    </row>
    <row r="1064" spans="12:12">
      <c r="L1064" s="16"/>
    </row>
    <row r="1065" spans="12:12">
      <c r="L1065" s="16"/>
    </row>
    <row r="1066" spans="12:12">
      <c r="L1066" s="16"/>
    </row>
    <row r="1067" spans="12:12">
      <c r="L1067" s="16"/>
    </row>
    <row r="1068" spans="12:12">
      <c r="L1068" s="16"/>
    </row>
    <row r="1069" spans="12:12">
      <c r="L1069" s="16"/>
    </row>
    <row r="1070" spans="12:12">
      <c r="L1070" s="16"/>
    </row>
    <row r="1071" spans="12:12">
      <c r="L1071" s="16"/>
    </row>
    <row r="1072" spans="12:12">
      <c r="L1072" s="16"/>
    </row>
    <row r="1073" spans="12:12">
      <c r="L1073" s="16"/>
    </row>
    <row r="1074" spans="12:12">
      <c r="L1074" s="16"/>
    </row>
    <row r="1075" spans="12:12">
      <c r="L1075" s="16"/>
    </row>
    <row r="1076" spans="12:12">
      <c r="L1076" s="16"/>
    </row>
    <row r="1077" spans="12:12">
      <c r="L1077" s="16"/>
    </row>
    <row r="1078" spans="12:12">
      <c r="L1078" s="16"/>
    </row>
    <row r="1079" spans="12:12">
      <c r="L1079" s="16"/>
    </row>
    <row r="1080" spans="12:12">
      <c r="L1080" s="16"/>
    </row>
    <row r="1081" spans="12:12">
      <c r="L1081" s="16"/>
    </row>
    <row r="1082" spans="12:12">
      <c r="L1082" s="16"/>
    </row>
    <row r="1083" spans="12:12">
      <c r="L1083" s="16"/>
    </row>
    <row r="1084" spans="12:12">
      <c r="L1084" s="16"/>
    </row>
    <row r="1085" spans="12:12">
      <c r="L1085" s="16"/>
    </row>
    <row r="1086" spans="12:12">
      <c r="L1086" s="16"/>
    </row>
    <row r="1087" spans="12:12">
      <c r="L1087" s="16"/>
    </row>
    <row r="1088" spans="12:12">
      <c r="L1088" s="16"/>
    </row>
    <row r="1089" spans="12:12">
      <c r="L1089" s="16"/>
    </row>
    <row r="1090" spans="12:12">
      <c r="L1090" s="16"/>
    </row>
    <row r="1091" spans="12:12">
      <c r="L1091" s="16"/>
    </row>
    <row r="1092" spans="12:12">
      <c r="L1092" s="16"/>
    </row>
    <row r="1093" spans="12:12">
      <c r="L1093" s="16"/>
    </row>
    <row r="1094" spans="12:12">
      <c r="L1094" s="16"/>
    </row>
    <row r="1095" spans="12:12">
      <c r="L1095" s="16"/>
    </row>
    <row r="1096" spans="12:12">
      <c r="L1096" s="16"/>
    </row>
    <row r="1097" spans="12:12">
      <c r="L1097" s="16"/>
    </row>
    <row r="1098" spans="12:12">
      <c r="L1098" s="16"/>
    </row>
    <row r="1099" spans="12:12">
      <c r="L1099" s="16"/>
    </row>
    <row r="1100" spans="12:12">
      <c r="L1100" s="16"/>
    </row>
    <row r="1101" spans="12:12">
      <c r="L1101" s="16"/>
    </row>
    <row r="1102" spans="12:12">
      <c r="L1102" s="16"/>
    </row>
    <row r="1103" spans="12:12">
      <c r="L1103" s="16"/>
    </row>
    <row r="1104" spans="12:12">
      <c r="L1104" s="16"/>
    </row>
    <row r="1105" spans="12:12">
      <c r="L1105" s="16"/>
    </row>
    <row r="1106" spans="12:12">
      <c r="L1106" s="16"/>
    </row>
    <row r="1107" spans="12:12">
      <c r="L1107" s="16"/>
    </row>
    <row r="1108" spans="12:12">
      <c r="L1108" s="16"/>
    </row>
    <row r="1109" spans="12:12">
      <c r="L1109" s="16"/>
    </row>
    <row r="1110" spans="12:12">
      <c r="L1110" s="16"/>
    </row>
    <row r="1111" spans="12:12">
      <c r="L1111" s="16"/>
    </row>
    <row r="1112" spans="12:12">
      <c r="L1112" s="16"/>
    </row>
    <row r="1113" spans="12:12">
      <c r="L1113" s="16"/>
    </row>
    <row r="1114" spans="12:12">
      <c r="L1114" s="16"/>
    </row>
    <row r="1115" spans="12:12">
      <c r="L1115" s="16"/>
    </row>
    <row r="1116" spans="12:12">
      <c r="L1116" s="16"/>
    </row>
    <row r="1117" spans="12:12">
      <c r="L1117" s="16"/>
    </row>
    <row r="1118" spans="12:12">
      <c r="L1118" s="16"/>
    </row>
    <row r="1119" spans="12:12">
      <c r="L1119" s="16"/>
    </row>
    <row r="1120" spans="12:12">
      <c r="L1120" s="16"/>
    </row>
    <row r="1121" spans="12:12">
      <c r="L1121" s="16"/>
    </row>
    <row r="1122" spans="12:12">
      <c r="L1122" s="16"/>
    </row>
    <row r="1123" spans="12:12">
      <c r="L1123" s="16"/>
    </row>
    <row r="1124" spans="12:12">
      <c r="L1124" s="16"/>
    </row>
    <row r="1125" spans="12:12">
      <c r="L1125" s="16"/>
    </row>
    <row r="1126" spans="12:12">
      <c r="L1126" s="16"/>
    </row>
    <row r="1127" spans="12:12">
      <c r="L1127" s="16"/>
    </row>
    <row r="1128" spans="12:12">
      <c r="L1128" s="16"/>
    </row>
    <row r="1129" spans="12:12">
      <c r="L1129" s="16"/>
    </row>
    <row r="1130" spans="12:12">
      <c r="L1130" s="16"/>
    </row>
    <row r="1131" spans="12:12">
      <c r="L1131" s="16"/>
    </row>
    <row r="1132" spans="12:12">
      <c r="L1132" s="16"/>
    </row>
    <row r="1133" spans="12:12">
      <c r="L1133" s="16"/>
    </row>
    <row r="1134" spans="12:12">
      <c r="L1134" s="16"/>
    </row>
    <row r="1135" spans="12:12">
      <c r="L1135" s="16"/>
    </row>
    <row r="1136" spans="12:12">
      <c r="L1136" s="16"/>
    </row>
    <row r="1137" spans="12:12">
      <c r="L1137" s="16"/>
    </row>
    <row r="1138" spans="12:12">
      <c r="L1138" s="16"/>
    </row>
    <row r="1139" spans="12:12">
      <c r="L1139" s="16"/>
    </row>
    <row r="1140" spans="12:12">
      <c r="L1140" s="16"/>
    </row>
    <row r="1141" spans="12:12">
      <c r="L1141" s="16"/>
    </row>
    <row r="1142" spans="12:12">
      <c r="L1142" s="16"/>
    </row>
    <row r="1143" spans="12:12">
      <c r="L1143" s="16"/>
    </row>
    <row r="1144" spans="12:12">
      <c r="L1144" s="16"/>
    </row>
    <row r="1145" spans="12:12">
      <c r="L1145" s="16"/>
    </row>
    <row r="1146" spans="12:12">
      <c r="L1146" s="16"/>
    </row>
    <row r="1147" spans="12:12">
      <c r="L1147" s="16"/>
    </row>
    <row r="1148" spans="12:12">
      <c r="L1148" s="16"/>
    </row>
    <row r="1149" spans="12:12">
      <c r="L1149" s="16"/>
    </row>
    <row r="1150" spans="12:12">
      <c r="L1150" s="16"/>
    </row>
    <row r="1151" spans="12:12">
      <c r="L1151" s="16"/>
    </row>
    <row r="1152" spans="12:12">
      <c r="L1152" s="16"/>
    </row>
    <row r="1153" spans="12:12">
      <c r="L1153" s="16"/>
    </row>
    <row r="1154" spans="12:12">
      <c r="L1154" s="16"/>
    </row>
    <row r="1155" spans="12:12">
      <c r="L1155" s="16"/>
    </row>
    <row r="1156" spans="12:12">
      <c r="L1156" s="16"/>
    </row>
    <row r="1157" spans="12:12">
      <c r="L1157" s="16"/>
    </row>
    <row r="1158" spans="12:12">
      <c r="L1158" s="16"/>
    </row>
    <row r="1159" spans="12:12">
      <c r="L1159" s="16"/>
    </row>
    <row r="1160" spans="12:12">
      <c r="L1160" s="16"/>
    </row>
    <row r="1161" spans="12:12">
      <c r="L1161" s="16"/>
    </row>
    <row r="1162" spans="12:12">
      <c r="L1162" s="16"/>
    </row>
    <row r="1163" spans="12:12">
      <c r="L1163" s="16"/>
    </row>
    <row r="1164" spans="12:12">
      <c r="L1164" s="16"/>
    </row>
    <row r="1165" spans="12:12">
      <c r="L1165" s="16"/>
    </row>
    <row r="1166" spans="12:12">
      <c r="L1166" s="16"/>
    </row>
    <row r="1167" spans="12:12">
      <c r="L1167" s="16"/>
    </row>
    <row r="1168" spans="12:12">
      <c r="L1168" s="16"/>
    </row>
    <row r="1169" spans="12:12">
      <c r="L1169" s="16"/>
    </row>
    <row r="1170" spans="12:12">
      <c r="L1170" s="16"/>
    </row>
    <row r="1171" spans="12:12">
      <c r="L1171" s="16"/>
    </row>
    <row r="1172" spans="12:12">
      <c r="L1172" s="16"/>
    </row>
    <row r="1173" spans="12:12">
      <c r="L1173" s="16"/>
    </row>
    <row r="1174" spans="12:12">
      <c r="L1174" s="16"/>
    </row>
    <row r="1175" spans="12:12">
      <c r="L1175" s="16"/>
    </row>
    <row r="1176" spans="12:12">
      <c r="L1176" s="16"/>
    </row>
    <row r="1177" spans="12:12">
      <c r="L1177" s="16"/>
    </row>
    <row r="1178" spans="12:12">
      <c r="L1178" s="16"/>
    </row>
    <row r="1179" spans="12:12">
      <c r="L1179" s="16"/>
    </row>
    <row r="1180" spans="12:12">
      <c r="L1180" s="16"/>
    </row>
    <row r="1181" spans="12:12">
      <c r="L1181" s="16"/>
    </row>
    <row r="1182" spans="12:12">
      <c r="L1182" s="16"/>
    </row>
    <row r="1183" spans="12:12">
      <c r="L1183" s="16"/>
    </row>
    <row r="1184" spans="12:12">
      <c r="L1184" s="16"/>
    </row>
    <row r="1185" spans="12:12">
      <c r="L1185" s="16"/>
    </row>
    <row r="1186" spans="12:12">
      <c r="L1186" s="16"/>
    </row>
    <row r="1187" spans="12:12">
      <c r="L1187" s="16"/>
    </row>
    <row r="1188" spans="12:12">
      <c r="L1188" s="16"/>
    </row>
    <row r="1189" spans="12:12">
      <c r="L1189" s="16"/>
    </row>
    <row r="1190" spans="12:12">
      <c r="L1190" s="16"/>
    </row>
    <row r="1191" spans="12:12">
      <c r="L1191" s="16"/>
    </row>
    <row r="1192" spans="12:12">
      <c r="L1192" s="16"/>
    </row>
    <row r="1193" spans="12:12">
      <c r="L1193" s="16"/>
    </row>
    <row r="1194" spans="12:12">
      <c r="L1194" s="16"/>
    </row>
    <row r="1195" spans="12:12">
      <c r="L1195" s="16"/>
    </row>
    <row r="1196" spans="12:12">
      <c r="L1196" s="16"/>
    </row>
    <row r="1197" spans="12:12">
      <c r="L1197" s="16"/>
    </row>
    <row r="1198" spans="12:12">
      <c r="L1198" s="16"/>
    </row>
    <row r="1199" spans="12:12">
      <c r="L1199" s="16"/>
    </row>
    <row r="1200" spans="12:12">
      <c r="L1200" s="16"/>
    </row>
    <row r="1201" spans="12:12">
      <c r="L1201" s="16"/>
    </row>
    <row r="1202" spans="12:12">
      <c r="L1202" s="16"/>
    </row>
    <row r="1203" spans="12:12">
      <c r="L1203" s="16"/>
    </row>
    <row r="1204" spans="12:12">
      <c r="L1204" s="16"/>
    </row>
    <row r="1205" spans="12:12">
      <c r="L1205" s="16"/>
    </row>
    <row r="1206" spans="12:12">
      <c r="L1206" s="16"/>
    </row>
    <row r="1207" spans="12:12">
      <c r="L1207" s="16"/>
    </row>
    <row r="1208" spans="12:12">
      <c r="L1208" s="16"/>
    </row>
    <row r="1209" spans="12:12">
      <c r="L1209" s="16"/>
    </row>
    <row r="1210" spans="12:12">
      <c r="L1210" s="16"/>
    </row>
    <row r="1211" spans="12:12">
      <c r="L1211" s="16"/>
    </row>
    <row r="1212" spans="12:12">
      <c r="L1212" s="16"/>
    </row>
    <row r="1213" spans="12:12">
      <c r="L1213" s="16"/>
    </row>
    <row r="1214" spans="12:12">
      <c r="L1214" s="16"/>
    </row>
    <row r="1215" spans="12:12">
      <c r="L1215" s="16"/>
    </row>
    <row r="1216" spans="12:12">
      <c r="L1216" s="16"/>
    </row>
    <row r="1217" spans="12:12">
      <c r="L1217" s="16"/>
    </row>
    <row r="1218" spans="12:12">
      <c r="L1218" s="16"/>
    </row>
    <row r="1219" spans="12:12">
      <c r="L1219" s="16"/>
    </row>
    <row r="1220" spans="12:12">
      <c r="L1220" s="16"/>
    </row>
    <row r="1221" spans="12:12">
      <c r="L1221" s="16"/>
    </row>
    <row r="1222" spans="12:12">
      <c r="L1222" s="16"/>
    </row>
    <row r="1223" spans="12:12">
      <c r="L1223" s="16"/>
    </row>
    <row r="1224" spans="12:12">
      <c r="L1224" s="16"/>
    </row>
    <row r="1225" spans="12:12">
      <c r="L1225" s="16"/>
    </row>
    <row r="1226" spans="12:12">
      <c r="L1226" s="16"/>
    </row>
    <row r="1227" spans="12:12">
      <c r="L1227" s="16"/>
    </row>
    <row r="1228" spans="12:12">
      <c r="L1228" s="16"/>
    </row>
    <row r="1229" spans="12:12">
      <c r="L1229" s="16"/>
    </row>
    <row r="1230" spans="12:12">
      <c r="L1230" s="16"/>
    </row>
    <row r="1231" spans="12:12">
      <c r="L1231" s="16"/>
    </row>
    <row r="1232" spans="12:12">
      <c r="L1232" s="16"/>
    </row>
    <row r="1233" spans="12:12">
      <c r="L1233" s="16"/>
    </row>
    <row r="1234" spans="12:12">
      <c r="L1234" s="16"/>
    </row>
    <row r="1235" spans="12:12">
      <c r="L1235" s="16"/>
    </row>
    <row r="1236" spans="12:12">
      <c r="L1236" s="16"/>
    </row>
    <row r="1237" spans="12:12">
      <c r="L1237" s="16"/>
    </row>
    <row r="1238" spans="12:12">
      <c r="L1238" s="16"/>
    </row>
    <row r="1239" spans="12:12">
      <c r="L1239" s="16"/>
    </row>
    <row r="1240" spans="12:12">
      <c r="L1240" s="16"/>
    </row>
    <row r="1241" spans="12:12">
      <c r="L1241" s="16"/>
    </row>
    <row r="1242" spans="12:12">
      <c r="L1242" s="16"/>
    </row>
    <row r="1243" spans="12:12">
      <c r="L1243" s="16"/>
    </row>
    <row r="1244" spans="12:12">
      <c r="L1244" s="16"/>
    </row>
    <row r="1245" spans="12:12">
      <c r="L1245" s="16"/>
    </row>
    <row r="1246" spans="12:12">
      <c r="L1246" s="16"/>
    </row>
    <row r="1247" spans="12:12">
      <c r="L1247" s="16"/>
    </row>
    <row r="1248" spans="12:12">
      <c r="L1248" s="16"/>
    </row>
    <row r="1249" spans="12:12">
      <c r="L1249" s="16"/>
    </row>
    <row r="1250" spans="12:12">
      <c r="L1250" s="16"/>
    </row>
    <row r="1251" spans="12:12">
      <c r="L1251" s="16"/>
    </row>
    <row r="1252" spans="12:12">
      <c r="L1252" s="16"/>
    </row>
    <row r="1253" spans="12:12">
      <c r="L1253" s="16"/>
    </row>
    <row r="1254" spans="12:12">
      <c r="L1254" s="16"/>
    </row>
    <row r="1255" spans="12:12">
      <c r="L1255" s="16"/>
    </row>
    <row r="1256" spans="12:12">
      <c r="L1256" s="16"/>
    </row>
    <row r="1257" spans="12:12">
      <c r="L1257" s="16"/>
    </row>
    <row r="1258" spans="12:12">
      <c r="L1258" s="16"/>
    </row>
    <row r="1259" spans="12:12">
      <c r="L1259" s="16"/>
    </row>
    <row r="1260" spans="12:12">
      <c r="L1260" s="16"/>
    </row>
    <row r="1261" spans="12:12">
      <c r="L1261" s="16"/>
    </row>
    <row r="1262" spans="12:12">
      <c r="L1262" s="16"/>
    </row>
    <row r="1263" spans="12:12">
      <c r="L1263" s="16"/>
    </row>
    <row r="1264" spans="12:12">
      <c r="L1264" s="16"/>
    </row>
    <row r="1265" spans="12:12">
      <c r="L1265" s="16"/>
    </row>
    <row r="1266" spans="12:12">
      <c r="L1266" s="16"/>
    </row>
    <row r="1267" spans="12:12">
      <c r="L1267" s="16"/>
    </row>
    <row r="1268" spans="12:12">
      <c r="L1268" s="16"/>
    </row>
    <row r="1269" spans="12:12">
      <c r="L1269" s="16"/>
    </row>
    <row r="1270" spans="12:12">
      <c r="L1270" s="16"/>
    </row>
    <row r="1271" spans="12:12">
      <c r="L1271" s="16"/>
    </row>
    <row r="1272" spans="12:12">
      <c r="L1272" s="16"/>
    </row>
    <row r="1273" spans="12:12">
      <c r="L1273" s="16"/>
    </row>
    <row r="1274" spans="12:12">
      <c r="L1274" s="16"/>
    </row>
    <row r="1275" spans="12:12">
      <c r="L1275" s="16"/>
    </row>
    <row r="1276" spans="12:12">
      <c r="L1276" s="16"/>
    </row>
    <row r="1277" spans="12:12">
      <c r="L1277" s="16"/>
    </row>
    <row r="1278" spans="12:12">
      <c r="L1278" s="16"/>
    </row>
    <row r="1279" spans="12:12">
      <c r="L1279" s="16"/>
    </row>
    <row r="1280" spans="12:12">
      <c r="L1280" s="16"/>
    </row>
    <row r="1281" spans="12:12">
      <c r="L1281" s="16"/>
    </row>
    <row r="1282" spans="12:12">
      <c r="L1282" s="16"/>
    </row>
    <row r="1283" spans="12:12">
      <c r="L1283" s="16"/>
    </row>
    <row r="1284" spans="12:12">
      <c r="L1284" s="16"/>
    </row>
    <row r="1285" spans="12:12">
      <c r="L1285" s="16"/>
    </row>
    <row r="1286" spans="12:12">
      <c r="L1286" s="16"/>
    </row>
    <row r="1287" spans="12:12">
      <c r="L1287" s="16"/>
    </row>
    <row r="1288" spans="12:12">
      <c r="L1288" s="16"/>
    </row>
    <row r="1289" spans="12:12">
      <c r="L1289" s="16"/>
    </row>
    <row r="1290" spans="12:12">
      <c r="L1290" s="16"/>
    </row>
    <row r="1291" spans="12:12">
      <c r="L1291" s="16"/>
    </row>
    <row r="1292" spans="12:12">
      <c r="L1292" s="16"/>
    </row>
    <row r="1293" spans="12:12">
      <c r="L1293" s="16"/>
    </row>
    <row r="1294" spans="12:12">
      <c r="L1294" s="16"/>
    </row>
    <row r="1295" spans="12:12">
      <c r="L1295" s="16"/>
    </row>
    <row r="1296" spans="12:12">
      <c r="L1296" s="16"/>
    </row>
    <row r="1297" spans="12:12">
      <c r="L1297" s="16"/>
    </row>
    <row r="1298" spans="12:12">
      <c r="L1298" s="16"/>
    </row>
    <row r="1299" spans="12:12">
      <c r="L1299" s="16"/>
    </row>
    <row r="1300" spans="12:12">
      <c r="L1300" s="16"/>
    </row>
    <row r="1301" spans="12:12">
      <c r="L1301" s="16"/>
    </row>
    <row r="1302" spans="12:12">
      <c r="L1302" s="16"/>
    </row>
    <row r="1303" spans="12:12">
      <c r="L1303" s="16"/>
    </row>
    <row r="1304" spans="12:12">
      <c r="L1304" s="16"/>
    </row>
    <row r="1305" spans="12:12">
      <c r="L1305" s="16"/>
    </row>
    <row r="1306" spans="12:12">
      <c r="L1306" s="16"/>
    </row>
    <row r="1307" spans="12:12">
      <c r="L1307" s="16"/>
    </row>
    <row r="1308" spans="12:12">
      <c r="L1308" s="16"/>
    </row>
    <row r="1309" spans="12:12">
      <c r="L1309" s="16"/>
    </row>
    <row r="1310" spans="12:12">
      <c r="L1310" s="16"/>
    </row>
    <row r="1311" spans="12:12">
      <c r="L1311" s="16"/>
    </row>
    <row r="1312" spans="12:12">
      <c r="L1312" s="16"/>
    </row>
    <row r="1313" spans="12:12">
      <c r="L1313" s="16"/>
    </row>
    <row r="1314" spans="12:12">
      <c r="L1314" s="16"/>
    </row>
    <row r="1315" spans="12:12">
      <c r="L1315" s="16"/>
    </row>
    <row r="1316" spans="12:12">
      <c r="L1316" s="16"/>
    </row>
    <row r="1317" spans="12:12">
      <c r="L1317" s="16"/>
    </row>
    <row r="1318" spans="12:12">
      <c r="L1318" s="16"/>
    </row>
    <row r="1319" spans="12:12">
      <c r="L1319" s="16"/>
    </row>
    <row r="1320" spans="12:12">
      <c r="L1320" s="16"/>
    </row>
    <row r="1321" spans="12:12">
      <c r="L1321" s="16"/>
    </row>
    <row r="1322" spans="12:12">
      <c r="L1322" s="16"/>
    </row>
    <row r="1323" spans="12:12">
      <c r="L1323" s="16"/>
    </row>
    <row r="1324" spans="12:12">
      <c r="L1324" s="16"/>
    </row>
    <row r="1325" spans="12:12">
      <c r="L1325" s="16"/>
    </row>
    <row r="1326" spans="12:12">
      <c r="L1326" s="16"/>
    </row>
    <row r="1327" spans="12:12">
      <c r="L1327" s="16"/>
    </row>
    <row r="1328" spans="12:12">
      <c r="L1328" s="16"/>
    </row>
    <row r="1329" spans="12:12">
      <c r="L1329" s="16"/>
    </row>
    <row r="1330" spans="12:12">
      <c r="L1330" s="16"/>
    </row>
    <row r="1331" spans="12:12">
      <c r="L1331" s="16"/>
    </row>
    <row r="1332" spans="12:12">
      <c r="L1332" s="16"/>
    </row>
    <row r="1333" spans="12:12">
      <c r="L1333" s="16"/>
    </row>
    <row r="1334" spans="12:12">
      <c r="L1334" s="16"/>
    </row>
    <row r="1335" spans="12:12">
      <c r="L1335" s="16"/>
    </row>
    <row r="1336" spans="12:12">
      <c r="L1336" s="16"/>
    </row>
    <row r="1337" spans="12:12">
      <c r="L1337" s="16"/>
    </row>
    <row r="1338" spans="12:12">
      <c r="L1338" s="16"/>
    </row>
    <row r="1339" spans="12:12">
      <c r="L1339" s="16"/>
    </row>
    <row r="1340" spans="12:12">
      <c r="L1340" s="16"/>
    </row>
    <row r="1341" spans="12:12">
      <c r="L1341" s="16"/>
    </row>
    <row r="1342" spans="12:12">
      <c r="L1342" s="16"/>
    </row>
    <row r="1343" spans="12:12">
      <c r="L1343" s="16"/>
    </row>
    <row r="1344" spans="12:12">
      <c r="L1344" s="16"/>
    </row>
    <row r="1345" spans="12:12">
      <c r="L1345" s="16"/>
    </row>
    <row r="1346" spans="12:12">
      <c r="L1346" s="16"/>
    </row>
    <row r="1347" spans="12:12">
      <c r="L1347" s="16"/>
    </row>
    <row r="1348" spans="12:12">
      <c r="L1348" s="16"/>
    </row>
    <row r="1349" spans="12:12">
      <c r="L1349" s="16"/>
    </row>
    <row r="1350" spans="12:12">
      <c r="L1350" s="16"/>
    </row>
    <row r="1351" spans="12:12">
      <c r="L1351" s="16"/>
    </row>
    <row r="1352" spans="12:12">
      <c r="L1352" s="16"/>
    </row>
    <row r="1353" spans="12:12">
      <c r="L1353" s="16"/>
    </row>
    <row r="1354" spans="12:12">
      <c r="L1354" s="16"/>
    </row>
    <row r="1355" spans="12:12">
      <c r="L1355" s="16"/>
    </row>
    <row r="1356" spans="12:12">
      <c r="L1356" s="16"/>
    </row>
    <row r="1357" spans="12:12">
      <c r="L1357" s="16"/>
    </row>
    <row r="1358" spans="12:12">
      <c r="L1358" s="16"/>
    </row>
    <row r="1359" spans="12:12">
      <c r="L1359" s="16"/>
    </row>
    <row r="1360" spans="12:12">
      <c r="L1360" s="16"/>
    </row>
    <row r="1361" spans="12:12">
      <c r="L1361" s="16"/>
    </row>
    <row r="1362" spans="12:12">
      <c r="L1362" s="16"/>
    </row>
    <row r="1363" spans="12:12">
      <c r="L1363" s="16"/>
    </row>
    <row r="1364" spans="12:12">
      <c r="L1364" s="16"/>
    </row>
    <row r="1365" spans="12:12">
      <c r="L1365" s="16"/>
    </row>
    <row r="1366" spans="12:12">
      <c r="L1366" s="16"/>
    </row>
    <row r="1367" spans="12:12">
      <c r="L1367" s="16"/>
    </row>
    <row r="1368" spans="12:12">
      <c r="L1368" s="16"/>
    </row>
    <row r="1369" spans="12:12">
      <c r="L1369" s="16"/>
    </row>
    <row r="1370" spans="12:12">
      <c r="L1370" s="16"/>
    </row>
    <row r="1371" spans="12:12">
      <c r="L1371" s="16"/>
    </row>
    <row r="1372" spans="12:12">
      <c r="L1372" s="16"/>
    </row>
    <row r="1373" spans="12:12">
      <c r="L1373" s="16"/>
    </row>
    <row r="1374" spans="12:12">
      <c r="L1374" s="16"/>
    </row>
    <row r="1375" spans="12:12">
      <c r="L1375" s="16"/>
    </row>
    <row r="1376" spans="12:12">
      <c r="L1376" s="16"/>
    </row>
    <row r="1377" spans="12:12">
      <c r="L1377" s="16"/>
    </row>
    <row r="1378" spans="12:12">
      <c r="L1378" s="16"/>
    </row>
    <row r="1379" spans="12:12">
      <c r="L1379" s="16"/>
    </row>
    <row r="1380" spans="12:12">
      <c r="L1380" s="16"/>
    </row>
    <row r="1381" spans="12:12">
      <c r="L1381" s="16"/>
    </row>
    <row r="1382" spans="12:12">
      <c r="L1382" s="16"/>
    </row>
    <row r="1383" spans="12:12">
      <c r="L1383" s="16"/>
    </row>
    <row r="1384" spans="12:12">
      <c r="L1384" s="16"/>
    </row>
    <row r="1385" spans="12:12">
      <c r="L1385" s="16"/>
    </row>
    <row r="1386" spans="12:12">
      <c r="L1386" s="16"/>
    </row>
    <row r="1387" spans="12:12">
      <c r="L1387" s="16"/>
    </row>
    <row r="1388" spans="12:12">
      <c r="L1388" s="16"/>
    </row>
    <row r="1389" spans="12:12">
      <c r="L1389" s="16"/>
    </row>
    <row r="1390" spans="12:12">
      <c r="L1390" s="16"/>
    </row>
    <row r="1391" spans="12:12">
      <c r="L1391" s="16"/>
    </row>
    <row r="1392" spans="12:12">
      <c r="L1392" s="16"/>
    </row>
    <row r="1393" spans="12:12">
      <c r="L1393" s="16"/>
    </row>
    <row r="1394" spans="12:12">
      <c r="L1394" s="16"/>
    </row>
    <row r="1395" spans="12:12">
      <c r="L1395" s="16"/>
    </row>
    <row r="1396" spans="12:12">
      <c r="L1396" s="16"/>
    </row>
    <row r="1397" spans="12:12">
      <c r="L1397" s="16"/>
    </row>
    <row r="1398" spans="12:12">
      <c r="L1398" s="16"/>
    </row>
    <row r="1399" spans="12:12">
      <c r="L1399" s="16"/>
    </row>
    <row r="1400" spans="12:12">
      <c r="L1400" s="16"/>
    </row>
    <row r="1401" spans="12:12">
      <c r="L1401" s="16"/>
    </row>
    <row r="1402" spans="12:12">
      <c r="L1402" s="16"/>
    </row>
    <row r="1403" spans="12:12">
      <c r="L1403" s="16"/>
    </row>
    <row r="1404" spans="12:12">
      <c r="L1404" s="16"/>
    </row>
    <row r="1405" spans="12:12">
      <c r="L1405" s="16"/>
    </row>
    <row r="1406" spans="12:12">
      <c r="L1406" s="16"/>
    </row>
    <row r="1407" spans="12:12">
      <c r="L1407" s="16"/>
    </row>
    <row r="1408" spans="12:12">
      <c r="L1408" s="16"/>
    </row>
    <row r="1409" spans="12:12">
      <c r="L1409" s="16"/>
    </row>
    <row r="1410" spans="12:12">
      <c r="L1410" s="16"/>
    </row>
    <row r="1411" spans="12:12">
      <c r="L1411" s="16"/>
    </row>
    <row r="1412" spans="12:12">
      <c r="L1412" s="16"/>
    </row>
    <row r="1413" spans="12:12">
      <c r="L1413" s="16"/>
    </row>
    <row r="1414" spans="12:12">
      <c r="L1414" s="16"/>
    </row>
    <row r="1415" spans="12:12">
      <c r="L1415" s="16"/>
    </row>
    <row r="1416" spans="12:12">
      <c r="L1416" s="16"/>
    </row>
    <row r="1417" spans="12:12">
      <c r="L1417" s="16"/>
    </row>
    <row r="1418" spans="12:12">
      <c r="L1418" s="16"/>
    </row>
    <row r="1419" spans="12:12">
      <c r="L1419" s="16"/>
    </row>
    <row r="1420" spans="12:12">
      <c r="L1420" s="16"/>
    </row>
    <row r="1421" spans="12:12">
      <c r="L1421" s="16"/>
    </row>
    <row r="1422" spans="12:12">
      <c r="L1422" s="16"/>
    </row>
    <row r="1423" spans="12:12">
      <c r="L1423" s="16"/>
    </row>
    <row r="1424" spans="12:12">
      <c r="L1424" s="16"/>
    </row>
    <row r="1425" spans="12:12">
      <c r="L1425" s="16"/>
    </row>
    <row r="1426" spans="12:12">
      <c r="L1426" s="16"/>
    </row>
    <row r="1427" spans="12:12">
      <c r="L1427" s="16"/>
    </row>
    <row r="1428" spans="12:12">
      <c r="L1428" s="16"/>
    </row>
    <row r="1429" spans="12:12">
      <c r="L1429" s="16"/>
    </row>
    <row r="1430" spans="12:12">
      <c r="L1430" s="16"/>
    </row>
    <row r="1431" spans="12:12">
      <c r="L1431" s="16"/>
    </row>
    <row r="1432" spans="12:12">
      <c r="L1432" s="16"/>
    </row>
    <row r="1433" spans="12:12">
      <c r="L1433" s="16"/>
    </row>
    <row r="1434" spans="12:12">
      <c r="L1434" s="16"/>
    </row>
    <row r="1435" spans="12:12">
      <c r="L1435" s="16"/>
    </row>
    <row r="1436" spans="12:12">
      <c r="L1436" s="16"/>
    </row>
    <row r="1437" spans="12:12">
      <c r="L1437" s="16"/>
    </row>
    <row r="1438" spans="12:12">
      <c r="L1438" s="16"/>
    </row>
    <row r="1439" spans="12:12">
      <c r="L1439" s="16"/>
    </row>
    <row r="1440" spans="12:12">
      <c r="L1440" s="16"/>
    </row>
    <row r="1441" spans="12:12">
      <c r="L1441" s="16"/>
    </row>
    <row r="1442" spans="12:12">
      <c r="L1442" s="16"/>
    </row>
    <row r="1443" spans="12:12">
      <c r="L1443" s="16"/>
    </row>
    <row r="1444" spans="12:12">
      <c r="L1444" s="16"/>
    </row>
    <row r="1445" spans="12:12">
      <c r="L1445" s="16"/>
    </row>
    <row r="1446" spans="12:12">
      <c r="L1446" s="16"/>
    </row>
    <row r="1447" spans="12:12">
      <c r="L1447" s="16"/>
    </row>
    <row r="1448" spans="12:12">
      <c r="L1448" s="16"/>
    </row>
    <row r="1449" spans="12:12">
      <c r="L1449" s="16"/>
    </row>
    <row r="1450" spans="12:12">
      <c r="L1450" s="16"/>
    </row>
    <row r="1451" spans="12:12">
      <c r="L1451" s="16"/>
    </row>
    <row r="1452" spans="12:12">
      <c r="L1452" s="16"/>
    </row>
    <row r="1453" spans="12:12">
      <c r="L1453" s="16"/>
    </row>
    <row r="1454" spans="12:12">
      <c r="L1454" s="16"/>
    </row>
    <row r="1455" spans="12:12">
      <c r="L1455" s="16"/>
    </row>
    <row r="1456" spans="12:12">
      <c r="L1456" s="16"/>
    </row>
    <row r="1457" spans="12:12">
      <c r="L1457" s="16"/>
    </row>
    <row r="1458" spans="12:12">
      <c r="L1458" s="16"/>
    </row>
    <row r="1459" spans="12:12">
      <c r="L1459" s="16"/>
    </row>
    <row r="1460" spans="12:12">
      <c r="L1460" s="16"/>
    </row>
    <row r="1461" spans="12:12">
      <c r="L1461" s="16"/>
    </row>
    <row r="1462" spans="12:12">
      <c r="L1462" s="16"/>
    </row>
    <row r="1463" spans="12:12">
      <c r="L1463" s="16"/>
    </row>
    <row r="1464" spans="12:12">
      <c r="L1464" s="16"/>
    </row>
    <row r="1465" spans="12:12">
      <c r="L1465" s="16"/>
    </row>
    <row r="1466" spans="12:12">
      <c r="L1466" s="16"/>
    </row>
    <row r="1467" spans="12:12">
      <c r="L1467" s="16"/>
    </row>
    <row r="1468" spans="12:12">
      <c r="L1468" s="16"/>
    </row>
    <row r="1469" spans="12:12">
      <c r="L1469" s="16"/>
    </row>
    <row r="1470" spans="12:12">
      <c r="L1470" s="16"/>
    </row>
    <row r="1471" spans="12:12">
      <c r="L1471" s="16"/>
    </row>
    <row r="1472" spans="12:12">
      <c r="L1472" s="16"/>
    </row>
    <row r="1473" spans="12:12">
      <c r="L1473" s="16"/>
    </row>
    <row r="1474" spans="12:12">
      <c r="L1474" s="16"/>
    </row>
    <row r="1475" spans="12:12">
      <c r="L1475" s="16"/>
    </row>
    <row r="1476" spans="12:12">
      <c r="L1476" s="16"/>
    </row>
    <row r="1477" spans="12:12">
      <c r="L1477" s="16"/>
    </row>
    <row r="1478" spans="12:12">
      <c r="L1478" s="16"/>
    </row>
    <row r="1479" spans="12:12">
      <c r="L1479" s="16"/>
    </row>
    <row r="1480" spans="12:12">
      <c r="L1480" s="16"/>
    </row>
    <row r="1481" spans="12:12">
      <c r="L1481" s="16"/>
    </row>
    <row r="1482" spans="12:12">
      <c r="L1482" s="16"/>
    </row>
    <row r="1483" spans="12:12">
      <c r="L1483" s="16"/>
    </row>
    <row r="1484" spans="12:12">
      <c r="L1484" s="16"/>
    </row>
    <row r="1485" spans="12:12">
      <c r="L1485" s="16"/>
    </row>
    <row r="1486" spans="12:12">
      <c r="L1486" s="16"/>
    </row>
    <row r="1487" spans="12:12">
      <c r="L1487" s="16"/>
    </row>
    <row r="1488" spans="12:12">
      <c r="L1488" s="16"/>
    </row>
    <row r="1489" spans="12:12">
      <c r="L1489" s="16"/>
    </row>
    <row r="1490" spans="12:12">
      <c r="L1490" s="16"/>
    </row>
    <row r="1491" spans="12:12">
      <c r="L1491" s="16"/>
    </row>
    <row r="1492" spans="12:12">
      <c r="L1492" s="16"/>
    </row>
    <row r="1493" spans="12:12">
      <c r="L1493" s="16"/>
    </row>
    <row r="1494" spans="12:12">
      <c r="L1494" s="16"/>
    </row>
    <row r="1495" spans="12:12">
      <c r="L1495" s="16"/>
    </row>
    <row r="1496" spans="12:12">
      <c r="L1496" s="16"/>
    </row>
    <row r="1497" spans="12:12">
      <c r="L1497" s="16"/>
    </row>
    <row r="1498" spans="12:12">
      <c r="L1498" s="16"/>
    </row>
    <row r="1499" spans="12:12">
      <c r="L1499" s="16"/>
    </row>
    <row r="1500" spans="12:12">
      <c r="L1500" s="16"/>
    </row>
    <row r="1501" spans="12:12">
      <c r="L1501" s="16"/>
    </row>
    <row r="1502" spans="12:12">
      <c r="L1502" s="16"/>
    </row>
    <row r="1503" spans="12:12">
      <c r="L1503" s="16"/>
    </row>
    <row r="1504" spans="12:12">
      <c r="L1504" s="16"/>
    </row>
    <row r="1505" spans="12:12">
      <c r="L1505" s="16"/>
    </row>
    <row r="1506" spans="12:12">
      <c r="L1506" s="16"/>
    </row>
    <row r="1507" spans="12:12">
      <c r="L1507" s="16"/>
    </row>
    <row r="1508" spans="12:12">
      <c r="L1508" s="16"/>
    </row>
    <row r="1509" spans="12:12">
      <c r="L1509" s="16"/>
    </row>
    <row r="1510" spans="12:12">
      <c r="L1510" s="16"/>
    </row>
    <row r="1511" spans="12:12">
      <c r="L1511" s="16"/>
    </row>
    <row r="1512" spans="12:12">
      <c r="L1512" s="16"/>
    </row>
    <row r="1513" spans="12:12">
      <c r="L1513" s="16"/>
    </row>
    <row r="1514" spans="12:12">
      <c r="L1514" s="16"/>
    </row>
    <row r="1515" spans="12:12">
      <c r="L1515" s="16"/>
    </row>
    <row r="1516" spans="12:12">
      <c r="L1516" s="16"/>
    </row>
    <row r="1517" spans="12:12">
      <c r="L1517" s="16"/>
    </row>
    <row r="1518" spans="12:12">
      <c r="L1518" s="16"/>
    </row>
    <row r="1519" spans="12:12">
      <c r="L1519" s="16"/>
    </row>
    <row r="1520" spans="12:12">
      <c r="L1520" s="16"/>
    </row>
    <row r="1521" spans="12:12">
      <c r="L1521" s="16"/>
    </row>
    <row r="1522" spans="12:12">
      <c r="L1522" s="16"/>
    </row>
    <row r="1523" spans="12:12">
      <c r="L1523" s="16"/>
    </row>
    <row r="1524" spans="12:12">
      <c r="L1524" s="16"/>
    </row>
    <row r="1525" spans="12:12">
      <c r="L1525" s="16"/>
    </row>
    <row r="1526" spans="12:12">
      <c r="L1526" s="16"/>
    </row>
    <row r="1527" spans="12:12">
      <c r="L1527" s="16"/>
    </row>
    <row r="1528" spans="12:12">
      <c r="L1528" s="16"/>
    </row>
    <row r="1529" spans="12:12">
      <c r="L1529" s="16"/>
    </row>
    <row r="1530" spans="12:12">
      <c r="L1530" s="16"/>
    </row>
    <row r="1531" spans="12:12">
      <c r="L1531" s="16"/>
    </row>
    <row r="1532" spans="12:12">
      <c r="L1532" s="16"/>
    </row>
    <row r="1533" spans="12:12">
      <c r="L1533" s="16"/>
    </row>
    <row r="1534" spans="12:12">
      <c r="L1534" s="16"/>
    </row>
    <row r="1535" spans="12:12">
      <c r="L1535" s="16"/>
    </row>
    <row r="1536" spans="12:12">
      <c r="L1536" s="16"/>
    </row>
    <row r="1537" spans="12:12">
      <c r="L1537" s="16"/>
    </row>
    <row r="1538" spans="12:12">
      <c r="L1538" s="16"/>
    </row>
    <row r="1539" spans="12:12">
      <c r="L1539" s="16"/>
    </row>
    <row r="1540" spans="12:12">
      <c r="L1540" s="16"/>
    </row>
    <row r="1541" spans="12:12">
      <c r="L1541" s="16"/>
    </row>
    <row r="1542" spans="12:12">
      <c r="L1542" s="16"/>
    </row>
    <row r="1543" spans="12:12">
      <c r="L1543" s="16"/>
    </row>
    <row r="1544" spans="12:12">
      <c r="L1544" s="16"/>
    </row>
    <row r="1545" spans="12:12">
      <c r="L1545" s="16"/>
    </row>
    <row r="1546" spans="12:12">
      <c r="L1546" s="16"/>
    </row>
    <row r="1547" spans="12:12">
      <c r="L1547" s="16"/>
    </row>
    <row r="1548" spans="12:12">
      <c r="L1548" s="16"/>
    </row>
    <row r="1549" spans="12:12">
      <c r="L1549" s="16"/>
    </row>
    <row r="1550" spans="12:12">
      <c r="L1550" s="16"/>
    </row>
    <row r="1551" spans="12:12">
      <c r="L1551" s="16"/>
    </row>
    <row r="1552" spans="12:12">
      <c r="L1552" s="16"/>
    </row>
    <row r="1553" spans="12:12">
      <c r="L1553" s="16"/>
    </row>
    <row r="1554" spans="12:12">
      <c r="L1554" s="16"/>
    </row>
    <row r="1555" spans="12:12">
      <c r="L1555" s="16"/>
    </row>
    <row r="1556" spans="12:12">
      <c r="L1556" s="16"/>
    </row>
    <row r="1557" spans="12:12">
      <c r="L1557" s="16"/>
    </row>
    <row r="1558" spans="12:12">
      <c r="L1558" s="16"/>
    </row>
    <row r="1559" spans="12:12">
      <c r="L1559" s="16"/>
    </row>
    <row r="1560" spans="12:12">
      <c r="L1560" s="16"/>
    </row>
    <row r="1561" spans="12:12">
      <c r="L1561" s="16"/>
    </row>
    <row r="1562" spans="12:12">
      <c r="L1562" s="16"/>
    </row>
    <row r="1563" spans="12:12">
      <c r="L1563" s="16"/>
    </row>
    <row r="1564" spans="12:12">
      <c r="L1564" s="16"/>
    </row>
    <row r="1565" spans="12:12">
      <c r="L1565" s="16"/>
    </row>
    <row r="1566" spans="12:12">
      <c r="L1566" s="16"/>
    </row>
    <row r="1567" spans="12:12">
      <c r="L1567" s="16"/>
    </row>
    <row r="1568" spans="12:12">
      <c r="L1568" s="16"/>
    </row>
    <row r="1569" spans="12:12">
      <c r="L1569" s="16"/>
    </row>
    <row r="1570" spans="12:12">
      <c r="L1570" s="16"/>
    </row>
    <row r="1571" spans="12:12">
      <c r="L1571" s="16"/>
    </row>
    <row r="1572" spans="12:12">
      <c r="L1572" s="16"/>
    </row>
    <row r="1573" spans="12:12">
      <c r="L1573" s="16"/>
    </row>
    <row r="1574" spans="12:12">
      <c r="L1574" s="16"/>
    </row>
    <row r="1575" spans="12:12">
      <c r="L1575" s="16"/>
    </row>
    <row r="1576" spans="12:12">
      <c r="L1576" s="16"/>
    </row>
    <row r="1577" spans="12:12">
      <c r="L1577" s="16"/>
    </row>
    <row r="1578" spans="12:12">
      <c r="L1578" s="16"/>
    </row>
    <row r="1579" spans="12:12">
      <c r="L1579" s="16"/>
    </row>
    <row r="1580" spans="12:12">
      <c r="L1580" s="16"/>
    </row>
    <row r="1581" spans="12:12">
      <c r="L1581" s="16"/>
    </row>
    <row r="1582" spans="12:12">
      <c r="L1582" s="16"/>
    </row>
    <row r="1583" spans="12:12">
      <c r="L1583" s="16"/>
    </row>
    <row r="1584" spans="12:12">
      <c r="L1584" s="16"/>
    </row>
    <row r="1585" spans="12:12">
      <c r="L1585" s="16"/>
    </row>
    <row r="1586" spans="12:12">
      <c r="L1586" s="16"/>
    </row>
    <row r="1587" spans="12:12">
      <c r="L1587" s="16"/>
    </row>
    <row r="1588" spans="12:12">
      <c r="L1588" s="16"/>
    </row>
    <row r="1589" spans="12:12">
      <c r="L1589" s="16"/>
    </row>
    <row r="1590" spans="12:12">
      <c r="L1590" s="16"/>
    </row>
    <row r="1591" spans="12:12">
      <c r="L1591" s="16"/>
    </row>
    <row r="1592" spans="12:12">
      <c r="L1592" s="16"/>
    </row>
    <row r="1593" spans="12:12">
      <c r="L1593" s="16"/>
    </row>
    <row r="1594" spans="12:12">
      <c r="L1594" s="16"/>
    </row>
    <row r="1595" spans="12:12">
      <c r="L1595" s="16"/>
    </row>
    <row r="1596" spans="12:12">
      <c r="L1596" s="16"/>
    </row>
    <row r="1597" spans="12:12">
      <c r="L1597" s="16"/>
    </row>
    <row r="1598" spans="12:12">
      <c r="L1598" s="16"/>
    </row>
    <row r="1599" spans="12:12">
      <c r="L1599" s="16"/>
    </row>
    <row r="1600" spans="12:12">
      <c r="L1600" s="16"/>
    </row>
    <row r="1601" spans="12:12">
      <c r="L1601" s="16"/>
    </row>
    <row r="1602" spans="12:12">
      <c r="L1602" s="16"/>
    </row>
    <row r="1603" spans="12:12">
      <c r="L1603" s="16"/>
    </row>
    <row r="1604" spans="12:12">
      <c r="L1604" s="16"/>
    </row>
    <row r="1605" spans="12:12">
      <c r="L1605" s="16"/>
    </row>
    <row r="1606" spans="12:12">
      <c r="L1606" s="16"/>
    </row>
    <row r="1607" spans="12:12">
      <c r="L1607" s="16"/>
    </row>
    <row r="1608" spans="12:12">
      <c r="L1608" s="16"/>
    </row>
    <row r="1609" spans="12:12">
      <c r="L1609" s="16"/>
    </row>
    <row r="1610" spans="12:12">
      <c r="L1610" s="16"/>
    </row>
    <row r="1611" spans="12:12">
      <c r="L1611" s="16"/>
    </row>
    <row r="1612" spans="12:12">
      <c r="L1612" s="16"/>
    </row>
    <row r="1613" spans="12:12">
      <c r="L1613" s="16"/>
    </row>
    <row r="1614" spans="12:12">
      <c r="L1614" s="16"/>
    </row>
    <row r="1615" spans="12:12">
      <c r="L1615" s="16"/>
    </row>
    <row r="1616" spans="12:12">
      <c r="L1616" s="16"/>
    </row>
    <row r="1617" spans="12:12">
      <c r="L1617" s="16"/>
    </row>
    <row r="1618" spans="12:12">
      <c r="L1618" s="16"/>
    </row>
    <row r="1619" spans="12:12">
      <c r="L1619" s="16"/>
    </row>
    <row r="1620" spans="12:12">
      <c r="L1620" s="16"/>
    </row>
    <row r="1621" spans="12:12">
      <c r="L1621" s="16"/>
    </row>
    <row r="1622" spans="12:12">
      <c r="L1622" s="16"/>
    </row>
    <row r="1623" spans="12:12">
      <c r="L1623" s="16"/>
    </row>
    <row r="1624" spans="12:12">
      <c r="L1624" s="16"/>
    </row>
    <row r="1625" spans="12:12">
      <c r="L1625" s="16"/>
    </row>
    <row r="1626" spans="12:12">
      <c r="L1626" s="16"/>
    </row>
    <row r="1627" spans="12:12">
      <c r="L1627" s="16"/>
    </row>
    <row r="1628" spans="12:12">
      <c r="L1628" s="16"/>
    </row>
    <row r="1629" spans="12:12">
      <c r="L1629" s="16"/>
    </row>
    <row r="1630" spans="12:12">
      <c r="L1630" s="16"/>
    </row>
    <row r="1631" spans="12:12">
      <c r="L1631" s="16"/>
    </row>
    <row r="1632" spans="12:12">
      <c r="L1632" s="16"/>
    </row>
    <row r="1633" spans="12:12">
      <c r="L1633" s="16"/>
    </row>
    <row r="1634" spans="12:12">
      <c r="L1634" s="16"/>
    </row>
    <row r="1635" spans="12:12">
      <c r="L1635" s="16"/>
    </row>
    <row r="1636" spans="12:12">
      <c r="L1636" s="16"/>
    </row>
    <row r="1637" spans="12:12">
      <c r="L1637" s="16"/>
    </row>
    <row r="1638" spans="12:12">
      <c r="L1638" s="16"/>
    </row>
    <row r="1639" spans="12:12">
      <c r="L1639" s="16"/>
    </row>
    <row r="1640" spans="12:12">
      <c r="L1640" s="16"/>
    </row>
    <row r="1641" spans="12:12">
      <c r="L1641" s="16"/>
    </row>
    <row r="1642" spans="12:12">
      <c r="L1642" s="16"/>
    </row>
    <row r="1643" spans="12:12">
      <c r="L1643" s="16"/>
    </row>
    <row r="1644" spans="12:12">
      <c r="L1644" s="16"/>
    </row>
    <row r="1645" spans="12:12">
      <c r="L1645" s="16"/>
    </row>
    <row r="1646" spans="12:12">
      <c r="L1646" s="16"/>
    </row>
    <row r="1647" spans="12:12">
      <c r="L1647" s="16"/>
    </row>
    <row r="1648" spans="12:12">
      <c r="L1648" s="16"/>
    </row>
    <row r="1649" spans="12:12">
      <c r="L1649" s="16"/>
    </row>
    <row r="1650" spans="12:12">
      <c r="L1650" s="16"/>
    </row>
    <row r="1651" spans="12:12">
      <c r="L1651" s="16"/>
    </row>
    <row r="1652" spans="12:12">
      <c r="L1652" s="16"/>
    </row>
    <row r="1653" spans="12:12">
      <c r="L1653" s="16"/>
    </row>
    <row r="1654" spans="12:12">
      <c r="L1654" s="16"/>
    </row>
    <row r="1655" spans="12:12">
      <c r="L1655" s="16"/>
    </row>
    <row r="1656" spans="12:12">
      <c r="L1656" s="16"/>
    </row>
    <row r="1657" spans="12:12">
      <c r="L1657" s="16"/>
    </row>
    <row r="1658" spans="12:12">
      <c r="L1658" s="16"/>
    </row>
    <row r="1659" spans="12:12">
      <c r="L1659" s="16"/>
    </row>
    <row r="1660" spans="12:12">
      <c r="L1660" s="16"/>
    </row>
    <row r="1661" spans="12:12">
      <c r="L1661" s="16"/>
    </row>
    <row r="1662" spans="12:12">
      <c r="L1662" s="16"/>
    </row>
    <row r="1663" spans="12:12">
      <c r="L1663" s="16"/>
    </row>
    <row r="1664" spans="12:12">
      <c r="L1664" s="16"/>
    </row>
    <row r="1665" spans="12:12">
      <c r="L1665" s="16"/>
    </row>
    <row r="1666" spans="12:12">
      <c r="L1666" s="16"/>
    </row>
    <row r="1667" spans="12:12">
      <c r="L1667" s="16"/>
    </row>
    <row r="1668" spans="12:12">
      <c r="L1668" s="16"/>
    </row>
    <row r="1669" spans="12:12">
      <c r="L1669" s="16"/>
    </row>
    <row r="1670" spans="12:12">
      <c r="L1670" s="16"/>
    </row>
    <row r="1671" spans="12:12">
      <c r="L1671" s="16"/>
    </row>
    <row r="1672" spans="12:12">
      <c r="L1672" s="16"/>
    </row>
    <row r="1673" spans="12:12">
      <c r="L1673" s="16"/>
    </row>
    <row r="1674" spans="12:12">
      <c r="L1674" s="16"/>
    </row>
    <row r="1675" spans="12:12">
      <c r="L1675" s="16"/>
    </row>
    <row r="1676" spans="12:12">
      <c r="L1676" s="16"/>
    </row>
    <row r="1677" spans="12:12">
      <c r="L1677" s="16"/>
    </row>
    <row r="1678" spans="12:12">
      <c r="L1678" s="16"/>
    </row>
    <row r="1679" spans="12:12">
      <c r="L1679" s="16"/>
    </row>
    <row r="1680" spans="12:12">
      <c r="L1680" s="16"/>
    </row>
    <row r="1681" spans="12:12">
      <c r="L1681" s="16"/>
    </row>
    <row r="1682" spans="12:12">
      <c r="L1682" s="16"/>
    </row>
    <row r="1683" spans="12:12">
      <c r="L1683" s="16"/>
    </row>
    <row r="1684" spans="12:12">
      <c r="L1684" s="16"/>
    </row>
    <row r="1685" spans="12:12">
      <c r="L1685" s="16"/>
    </row>
    <row r="1686" spans="12:12">
      <c r="L1686" s="16"/>
    </row>
    <row r="1687" spans="12:12">
      <c r="L1687" s="16"/>
    </row>
    <row r="1688" spans="12:12">
      <c r="L1688" s="16"/>
    </row>
    <row r="1689" spans="12:12">
      <c r="L1689" s="16"/>
    </row>
    <row r="1690" spans="12:12">
      <c r="L1690" s="16"/>
    </row>
    <row r="1691" spans="12:12">
      <c r="L1691" s="16"/>
    </row>
    <row r="1692" spans="12:12">
      <c r="L1692" s="16"/>
    </row>
    <row r="1693" spans="12:12">
      <c r="L1693" s="16"/>
    </row>
    <row r="1694" spans="12:12">
      <c r="L1694" s="16"/>
    </row>
    <row r="1695" spans="12:12">
      <c r="L1695" s="16"/>
    </row>
    <row r="1696" spans="12:12">
      <c r="L1696" s="16"/>
    </row>
    <row r="1697" spans="12:12">
      <c r="L1697" s="16"/>
    </row>
    <row r="1698" spans="12:12">
      <c r="L1698" s="16"/>
    </row>
    <row r="1699" spans="12:12">
      <c r="L1699" s="16"/>
    </row>
    <row r="1700" spans="12:12">
      <c r="L1700" s="16"/>
    </row>
    <row r="1701" spans="12:12">
      <c r="L1701" s="16"/>
    </row>
    <row r="1702" spans="12:12">
      <c r="L1702" s="16"/>
    </row>
    <row r="1703" spans="12:12">
      <c r="L1703" s="16"/>
    </row>
    <row r="1704" spans="12:12">
      <c r="L1704" s="16"/>
    </row>
    <row r="1705" spans="12:12">
      <c r="L1705" s="16"/>
    </row>
    <row r="1706" spans="12:12">
      <c r="L1706" s="16"/>
    </row>
    <row r="1707" spans="12:12">
      <c r="L1707" s="16"/>
    </row>
    <row r="1708" spans="12:12">
      <c r="L1708" s="16"/>
    </row>
    <row r="1709" spans="12:12">
      <c r="L1709" s="16"/>
    </row>
    <row r="1710" spans="12:12">
      <c r="L1710" s="16"/>
    </row>
    <row r="1711" spans="12:12">
      <c r="L1711" s="16"/>
    </row>
    <row r="1712" spans="12:12">
      <c r="L1712" s="16"/>
    </row>
    <row r="1713" spans="12:12">
      <c r="L1713" s="16"/>
    </row>
    <row r="1714" spans="12:12">
      <c r="L1714" s="16"/>
    </row>
    <row r="1715" spans="12:12">
      <c r="L1715" s="16"/>
    </row>
    <row r="1716" spans="12:12">
      <c r="L1716" s="16"/>
    </row>
    <row r="1717" spans="12:12">
      <c r="L1717" s="16"/>
    </row>
    <row r="1718" spans="12:12">
      <c r="L1718" s="16"/>
    </row>
    <row r="1719" spans="12:12">
      <c r="L1719" s="16"/>
    </row>
    <row r="1720" spans="12:12">
      <c r="L1720" s="16"/>
    </row>
    <row r="1721" spans="12:12">
      <c r="L1721" s="16"/>
    </row>
    <row r="1722" spans="12:12">
      <c r="L1722" s="16"/>
    </row>
    <row r="1723" spans="12:12">
      <c r="L1723" s="16"/>
    </row>
    <row r="1724" spans="12:12">
      <c r="L1724" s="16"/>
    </row>
    <row r="1725" spans="12:12">
      <c r="L1725" s="16"/>
    </row>
    <row r="1726" spans="12:12">
      <c r="L1726" s="16"/>
    </row>
    <row r="1727" spans="12:12">
      <c r="L1727" s="16"/>
    </row>
    <row r="1728" spans="12:12">
      <c r="L1728" s="16"/>
    </row>
    <row r="1729" spans="12:12">
      <c r="L1729" s="16"/>
    </row>
    <row r="1730" spans="12:12">
      <c r="L1730" s="16"/>
    </row>
    <row r="1731" spans="12:12">
      <c r="L1731" s="16"/>
    </row>
    <row r="1732" spans="12:12">
      <c r="L1732" s="16"/>
    </row>
    <row r="1733" spans="12:12">
      <c r="L1733" s="16"/>
    </row>
    <row r="1734" spans="12:12">
      <c r="L1734" s="16"/>
    </row>
    <row r="1735" spans="12:12">
      <c r="L1735" s="16"/>
    </row>
    <row r="1736" spans="12:12">
      <c r="L1736" s="16"/>
    </row>
    <row r="1737" spans="12:12">
      <c r="L1737" s="16"/>
    </row>
    <row r="1738" spans="12:12">
      <c r="L1738" s="16"/>
    </row>
    <row r="1739" spans="12:12">
      <c r="L1739" s="16"/>
    </row>
    <row r="1740" spans="12:12">
      <c r="L1740" s="16"/>
    </row>
    <row r="1741" spans="12:12">
      <c r="L1741" s="16"/>
    </row>
    <row r="1742" spans="12:12">
      <c r="L1742" s="16"/>
    </row>
    <row r="1743" spans="12:12">
      <c r="L1743" s="16"/>
    </row>
    <row r="1744" spans="12:12">
      <c r="L1744" s="16"/>
    </row>
    <row r="1745" spans="12:12">
      <c r="L1745" s="16"/>
    </row>
    <row r="1746" spans="12:12">
      <c r="L1746" s="16"/>
    </row>
    <row r="1747" spans="12:12">
      <c r="L1747" s="16"/>
    </row>
    <row r="1748" spans="12:12">
      <c r="L1748" s="16"/>
    </row>
    <row r="1749" spans="12:12">
      <c r="L1749" s="16"/>
    </row>
    <row r="1750" spans="12:12">
      <c r="L1750" s="16"/>
    </row>
    <row r="1751" spans="12:12">
      <c r="L1751" s="16"/>
    </row>
    <row r="1752" spans="12:12">
      <c r="L1752" s="16"/>
    </row>
    <row r="1753" spans="12:12">
      <c r="L1753" s="16"/>
    </row>
    <row r="1754" spans="12:12">
      <c r="L1754" s="16"/>
    </row>
    <row r="1755" spans="12:12">
      <c r="L1755" s="16"/>
    </row>
    <row r="1756" spans="12:12">
      <c r="L1756" s="16"/>
    </row>
    <row r="1757" spans="12:12">
      <c r="L1757" s="16"/>
    </row>
    <row r="1758" spans="12:12">
      <c r="L1758" s="16"/>
    </row>
    <row r="1759" spans="12:12">
      <c r="L1759" s="16"/>
    </row>
    <row r="1760" spans="12:12">
      <c r="L1760" s="16"/>
    </row>
    <row r="1761" spans="12:12">
      <c r="L1761" s="16"/>
    </row>
    <row r="1762" spans="12:12">
      <c r="L1762" s="16"/>
    </row>
    <row r="1763" spans="12:12">
      <c r="L1763" s="16"/>
    </row>
    <row r="1764" spans="12:12">
      <c r="L1764" s="16"/>
    </row>
    <row r="1765" spans="12:12">
      <c r="L1765" s="16"/>
    </row>
    <row r="1766" spans="12:12">
      <c r="L1766" s="16"/>
    </row>
    <row r="1767" spans="12:12">
      <c r="L1767" s="16"/>
    </row>
    <row r="1768" spans="12:12">
      <c r="L1768" s="16"/>
    </row>
    <row r="1769" spans="12:12">
      <c r="L1769" s="16"/>
    </row>
    <row r="1770" spans="12:12">
      <c r="L1770" s="16"/>
    </row>
    <row r="1771" spans="12:12">
      <c r="L1771" s="16"/>
    </row>
    <row r="1772" spans="12:12">
      <c r="L1772" s="16"/>
    </row>
    <row r="1773" spans="12:12">
      <c r="L1773" s="16"/>
    </row>
    <row r="1774" spans="12:12">
      <c r="L1774" s="16"/>
    </row>
    <row r="1775" spans="12:12">
      <c r="L1775" s="16"/>
    </row>
    <row r="1776" spans="12:12">
      <c r="L1776" s="16"/>
    </row>
    <row r="1777" spans="12:12">
      <c r="L1777" s="16"/>
    </row>
    <row r="1778" spans="12:12">
      <c r="L1778" s="16"/>
    </row>
    <row r="1779" spans="12:12">
      <c r="L1779" s="16"/>
    </row>
    <row r="1780" spans="12:12">
      <c r="L1780" s="16"/>
    </row>
    <row r="1781" spans="12:12">
      <c r="L1781" s="16"/>
    </row>
    <row r="1782" spans="12:12">
      <c r="L1782" s="16"/>
    </row>
    <row r="1783" spans="12:12">
      <c r="L1783" s="16"/>
    </row>
    <row r="1784" spans="12:12">
      <c r="L1784" s="16"/>
    </row>
    <row r="1785" spans="12:12">
      <c r="L1785" s="16"/>
    </row>
    <row r="1786" spans="12:12">
      <c r="L1786" s="16"/>
    </row>
    <row r="1787" spans="12:12">
      <c r="L1787" s="16"/>
    </row>
    <row r="1788" spans="12:12">
      <c r="L1788" s="16"/>
    </row>
    <row r="1789" spans="12:12">
      <c r="L1789" s="16"/>
    </row>
    <row r="1790" spans="12:12">
      <c r="L1790" s="16"/>
    </row>
    <row r="1791" spans="12:12">
      <c r="L1791" s="16"/>
    </row>
    <row r="1792" spans="12:12">
      <c r="L1792" s="16"/>
    </row>
    <row r="1793" spans="12:12">
      <c r="L1793" s="16"/>
    </row>
    <row r="1794" spans="12:12">
      <c r="L1794" s="16"/>
    </row>
    <row r="1795" spans="12:12">
      <c r="L1795" s="16"/>
    </row>
    <row r="1796" spans="12:12">
      <c r="L1796" s="16"/>
    </row>
    <row r="1797" spans="12:12">
      <c r="L1797" s="16"/>
    </row>
    <row r="1798" spans="12:12">
      <c r="L1798" s="16"/>
    </row>
    <row r="1799" spans="12:12">
      <c r="L1799" s="16"/>
    </row>
    <row r="1800" spans="12:12">
      <c r="L1800" s="16"/>
    </row>
    <row r="1801" spans="12:12">
      <c r="L1801" s="16"/>
    </row>
    <row r="1802" spans="12:12">
      <c r="L1802" s="16"/>
    </row>
    <row r="1803" spans="12:12">
      <c r="L1803" s="16"/>
    </row>
    <row r="1804" spans="12:12">
      <c r="L1804" s="16"/>
    </row>
    <row r="1805" spans="12:12">
      <c r="L1805" s="16"/>
    </row>
    <row r="1806" spans="12:12">
      <c r="L1806" s="16"/>
    </row>
    <row r="1807" spans="12:12">
      <c r="L1807" s="16"/>
    </row>
    <row r="1808" spans="12:12">
      <c r="L1808" s="16"/>
    </row>
    <row r="1809" spans="12:12">
      <c r="L1809" s="16"/>
    </row>
    <row r="1810" spans="12:12">
      <c r="L1810" s="16"/>
    </row>
    <row r="1811" spans="12:12">
      <c r="L1811" s="16"/>
    </row>
    <row r="1812" spans="12:12">
      <c r="L1812" s="16"/>
    </row>
    <row r="1813" spans="12:12">
      <c r="L1813" s="16"/>
    </row>
    <row r="1814" spans="12:12">
      <c r="L1814" s="16"/>
    </row>
    <row r="1815" spans="12:12">
      <c r="L1815" s="16"/>
    </row>
    <row r="1816" spans="12:12">
      <c r="L1816" s="16"/>
    </row>
    <row r="1817" spans="12:12">
      <c r="L1817" s="16"/>
    </row>
    <row r="1818" spans="12:12">
      <c r="L1818" s="16"/>
    </row>
    <row r="1819" spans="12:12">
      <c r="L1819" s="16"/>
    </row>
    <row r="1820" spans="12:12">
      <c r="L1820" s="16"/>
    </row>
    <row r="1821" spans="12:12">
      <c r="L1821" s="16"/>
    </row>
    <row r="1822" spans="12:12">
      <c r="L1822" s="16"/>
    </row>
    <row r="1823" spans="12:12">
      <c r="L1823" s="16"/>
    </row>
    <row r="1824" spans="12:12">
      <c r="L1824" s="16"/>
    </row>
    <row r="1825" spans="12:12">
      <c r="L1825" s="16"/>
    </row>
    <row r="1826" spans="12:12">
      <c r="L1826" s="16"/>
    </row>
    <row r="1827" spans="12:12">
      <c r="L1827" s="16"/>
    </row>
    <row r="1828" spans="12:12">
      <c r="L1828" s="16"/>
    </row>
    <row r="1829" spans="12:12">
      <c r="L1829" s="16"/>
    </row>
    <row r="1830" spans="12:12">
      <c r="L1830" s="16"/>
    </row>
    <row r="1831" spans="12:12">
      <c r="L1831" s="16"/>
    </row>
    <row r="1832" spans="12:12">
      <c r="L1832" s="16"/>
    </row>
    <row r="1833" spans="12:12">
      <c r="L1833" s="16"/>
    </row>
    <row r="1834" spans="12:12">
      <c r="L1834" s="16"/>
    </row>
    <row r="1835" spans="12:12">
      <c r="L1835" s="16"/>
    </row>
    <row r="1836" spans="12:12">
      <c r="L1836" s="16"/>
    </row>
    <row r="1837" spans="12:12">
      <c r="L1837" s="16"/>
    </row>
    <row r="1838" spans="12:12">
      <c r="L1838" s="16"/>
    </row>
    <row r="1839" spans="12:12">
      <c r="L1839" s="16"/>
    </row>
    <row r="1840" spans="12:12">
      <c r="L1840" s="16"/>
    </row>
    <row r="1841" spans="12:12">
      <c r="L1841" s="16"/>
    </row>
    <row r="1842" spans="12:12">
      <c r="L1842" s="16"/>
    </row>
    <row r="1843" spans="12:12">
      <c r="L1843" s="16"/>
    </row>
    <row r="1844" spans="12:12">
      <c r="L1844" s="16"/>
    </row>
    <row r="1845" spans="12:12">
      <c r="L1845" s="16"/>
    </row>
    <row r="1846" spans="12:12">
      <c r="L1846" s="16"/>
    </row>
    <row r="1847" spans="12:12">
      <c r="L1847" s="16"/>
    </row>
    <row r="1848" spans="12:12">
      <c r="L1848" s="16"/>
    </row>
    <row r="1849" spans="12:12">
      <c r="L1849" s="16"/>
    </row>
    <row r="1850" spans="12:12">
      <c r="L1850" s="16"/>
    </row>
    <row r="1851" spans="12:12">
      <c r="L1851" s="16"/>
    </row>
    <row r="1852" spans="12:12">
      <c r="L1852" s="16"/>
    </row>
    <row r="1853" spans="12:12">
      <c r="L1853" s="16"/>
    </row>
    <row r="1854" spans="12:12">
      <c r="L1854" s="16"/>
    </row>
    <row r="1855" spans="12:12">
      <c r="L1855" s="16"/>
    </row>
    <row r="1856" spans="12:12">
      <c r="L1856" s="16"/>
    </row>
    <row r="1857" spans="12:12">
      <c r="L1857" s="16"/>
    </row>
    <row r="1858" spans="12:12">
      <c r="L1858" s="16"/>
    </row>
    <row r="1859" spans="12:12">
      <c r="L1859" s="16"/>
    </row>
    <row r="1860" spans="12:12">
      <c r="L1860" s="16"/>
    </row>
    <row r="1861" spans="12:12">
      <c r="L1861" s="16"/>
    </row>
    <row r="1862" spans="12:12">
      <c r="L1862" s="16"/>
    </row>
    <row r="1863" spans="12:12">
      <c r="L1863" s="16"/>
    </row>
    <row r="1864" spans="12:12">
      <c r="L1864" s="16"/>
    </row>
    <row r="1865" spans="12:12">
      <c r="L1865" s="16"/>
    </row>
    <row r="1866" spans="12:12">
      <c r="L1866" s="16"/>
    </row>
    <row r="1867" spans="12:12">
      <c r="L1867" s="16"/>
    </row>
    <row r="1868" spans="12:12">
      <c r="L1868" s="16"/>
    </row>
    <row r="1869" spans="12:12">
      <c r="L1869" s="16"/>
    </row>
    <row r="1870" spans="12:12">
      <c r="L1870" s="16"/>
    </row>
    <row r="1871" spans="12:12">
      <c r="L1871" s="16"/>
    </row>
    <row r="1872" spans="12:12">
      <c r="L1872" s="16"/>
    </row>
    <row r="1873" spans="12:12">
      <c r="L1873" s="16"/>
    </row>
    <row r="1874" spans="12:12">
      <c r="L1874" s="16"/>
    </row>
    <row r="1875" spans="12:12">
      <c r="L1875" s="16"/>
    </row>
    <row r="1876" spans="12:12">
      <c r="L1876" s="16"/>
    </row>
    <row r="1877" spans="12:12">
      <c r="L1877" s="16"/>
    </row>
    <row r="1878" spans="12:12">
      <c r="L1878" s="16"/>
    </row>
    <row r="1879" spans="12:12">
      <c r="L1879" s="16"/>
    </row>
    <row r="1880" spans="12:12">
      <c r="L1880" s="16"/>
    </row>
    <row r="1881" spans="12:12">
      <c r="L1881" s="16"/>
    </row>
    <row r="1882" spans="12:12">
      <c r="L1882" s="16"/>
    </row>
    <row r="1883" spans="12:12">
      <c r="L1883" s="16"/>
    </row>
    <row r="1884" spans="12:12">
      <c r="L1884" s="16"/>
    </row>
    <row r="1885" spans="12:12">
      <c r="L1885" s="16"/>
    </row>
    <row r="1886" spans="12:12">
      <c r="L1886" s="16"/>
    </row>
    <row r="1887" spans="12:12">
      <c r="L1887" s="16"/>
    </row>
    <row r="1888" spans="12:12">
      <c r="L1888" s="16"/>
    </row>
    <row r="1889" spans="12:12">
      <c r="L1889" s="16"/>
    </row>
    <row r="1890" spans="12:12">
      <c r="L1890" s="16"/>
    </row>
    <row r="1891" spans="12:12">
      <c r="L1891" s="16"/>
    </row>
    <row r="1892" spans="12:12">
      <c r="L1892" s="16"/>
    </row>
    <row r="1893" spans="12:12">
      <c r="L1893" s="16"/>
    </row>
    <row r="1894" spans="12:12">
      <c r="L1894" s="16"/>
    </row>
    <row r="1895" spans="12:12">
      <c r="L1895" s="16"/>
    </row>
    <row r="1896" spans="12:12">
      <c r="L1896" s="16"/>
    </row>
    <row r="1897" spans="12:12">
      <c r="L1897" s="16"/>
    </row>
    <row r="1898" spans="12:12">
      <c r="L1898" s="16"/>
    </row>
    <row r="1899" spans="12:12">
      <c r="L1899" s="16"/>
    </row>
    <row r="1900" spans="12:12">
      <c r="L1900" s="16"/>
    </row>
    <row r="1901" spans="12:12">
      <c r="L1901" s="16"/>
    </row>
    <row r="1902" spans="12:12">
      <c r="L1902" s="16"/>
    </row>
    <row r="1903" spans="12:12">
      <c r="L1903" s="16"/>
    </row>
    <row r="1904" spans="12:12">
      <c r="L1904" s="16"/>
    </row>
    <row r="1905" spans="12:12">
      <c r="L1905" s="16"/>
    </row>
    <row r="1906" spans="12:12">
      <c r="L1906" s="16"/>
    </row>
    <row r="1907" spans="12:12">
      <c r="L1907" s="16"/>
    </row>
    <row r="1908" spans="12:12">
      <c r="L1908" s="16"/>
    </row>
    <row r="1909" spans="12:12">
      <c r="L1909" s="16"/>
    </row>
    <row r="1910" spans="12:12">
      <c r="L1910" s="16"/>
    </row>
    <row r="1911" spans="12:12">
      <c r="L1911" s="16"/>
    </row>
    <row r="1912" spans="12:12">
      <c r="L1912" s="16"/>
    </row>
    <row r="1913" spans="12:12">
      <c r="L1913" s="16"/>
    </row>
    <row r="1914" spans="12:12">
      <c r="L1914" s="16"/>
    </row>
    <row r="1915" spans="12:12">
      <c r="L1915" s="16"/>
    </row>
    <row r="1916" spans="12:12">
      <c r="L1916" s="16"/>
    </row>
    <row r="1917" spans="12:12">
      <c r="L1917" s="16"/>
    </row>
    <row r="1918" spans="12:12">
      <c r="L1918" s="16"/>
    </row>
    <row r="1919" spans="12:12">
      <c r="L1919" s="16"/>
    </row>
    <row r="1920" spans="12:12">
      <c r="L1920" s="16"/>
    </row>
    <row r="1921" spans="12:12">
      <c r="L1921" s="16"/>
    </row>
    <row r="1922" spans="12:12">
      <c r="L1922" s="16"/>
    </row>
    <row r="1923" spans="12:12">
      <c r="L1923" s="16"/>
    </row>
    <row r="1924" spans="12:12">
      <c r="L1924" s="16"/>
    </row>
    <row r="1925" spans="12:12">
      <c r="L1925" s="16"/>
    </row>
    <row r="1926" spans="12:12">
      <c r="L1926" s="16"/>
    </row>
    <row r="1927" spans="12:12">
      <c r="L1927" s="16"/>
    </row>
    <row r="1928" spans="12:12">
      <c r="L1928" s="16"/>
    </row>
    <row r="1929" spans="12:12">
      <c r="L1929" s="16"/>
    </row>
    <row r="1930" spans="12:12">
      <c r="L1930" s="16"/>
    </row>
    <row r="1931" spans="12:12">
      <c r="L1931" s="16"/>
    </row>
    <row r="1932" spans="12:12">
      <c r="L1932" s="16"/>
    </row>
    <row r="1933" spans="12:12">
      <c r="L1933" s="16"/>
    </row>
    <row r="1934" spans="12:12">
      <c r="L1934" s="16"/>
    </row>
    <row r="1935" spans="12:12">
      <c r="L1935" s="16"/>
    </row>
    <row r="1936" spans="12:12">
      <c r="L1936" s="16"/>
    </row>
    <row r="1937" spans="12:12">
      <c r="L1937" s="16"/>
    </row>
    <row r="1938" spans="12:12">
      <c r="L1938" s="16"/>
    </row>
    <row r="1939" spans="12:12">
      <c r="L1939" s="16"/>
    </row>
    <row r="1940" spans="12:12">
      <c r="L1940" s="16"/>
    </row>
    <row r="1941" spans="12:12">
      <c r="L1941" s="16"/>
    </row>
    <row r="1942" spans="12:12">
      <c r="L1942" s="16"/>
    </row>
    <row r="1943" spans="12:12">
      <c r="L1943" s="16"/>
    </row>
    <row r="1944" spans="12:12">
      <c r="L1944" s="16"/>
    </row>
    <row r="1945" spans="12:12">
      <c r="L1945" s="16"/>
    </row>
    <row r="1946" spans="12:12">
      <c r="L1946" s="16"/>
    </row>
    <row r="1947" spans="12:12">
      <c r="L1947" s="16"/>
    </row>
    <row r="1948" spans="12:12">
      <c r="L1948" s="16"/>
    </row>
    <row r="1949" spans="12:12">
      <c r="L1949" s="16"/>
    </row>
    <row r="1950" spans="12:12">
      <c r="L1950" s="16"/>
    </row>
    <row r="1951" spans="12:12">
      <c r="L1951" s="16"/>
    </row>
    <row r="1952" spans="12:12">
      <c r="L1952" s="16"/>
    </row>
    <row r="1953" spans="12:12">
      <c r="L1953" s="16"/>
    </row>
    <row r="1954" spans="12:12">
      <c r="L1954" s="16"/>
    </row>
    <row r="1955" spans="12:12">
      <c r="L1955" s="16"/>
    </row>
    <row r="1956" spans="12:12">
      <c r="L1956" s="16"/>
    </row>
    <row r="1957" spans="12:12">
      <c r="L1957" s="16"/>
    </row>
    <row r="1958" spans="12:12">
      <c r="L1958" s="16"/>
    </row>
    <row r="1959" spans="12:12">
      <c r="L1959" s="16"/>
    </row>
    <row r="1960" spans="12:12">
      <c r="L1960" s="16"/>
    </row>
    <row r="1961" spans="12:12">
      <c r="L1961" s="16"/>
    </row>
    <row r="1962" spans="12:12">
      <c r="L1962" s="16"/>
    </row>
    <row r="1963" spans="12:12">
      <c r="L1963" s="16"/>
    </row>
    <row r="1964" spans="12:12">
      <c r="L1964" s="16"/>
    </row>
    <row r="1965" spans="12:12">
      <c r="L1965" s="16"/>
    </row>
    <row r="1966" spans="12:12">
      <c r="L1966" s="16"/>
    </row>
    <row r="1967" spans="12:12">
      <c r="L1967" s="16"/>
    </row>
    <row r="1968" spans="12:12">
      <c r="L1968" s="16"/>
    </row>
    <row r="1969" spans="12:12">
      <c r="L1969" s="16"/>
    </row>
    <row r="1970" spans="12:12">
      <c r="L1970" s="16"/>
    </row>
    <row r="1971" spans="12:12">
      <c r="L1971" s="16"/>
    </row>
    <row r="1972" spans="12:12">
      <c r="L1972" s="16"/>
    </row>
    <row r="1973" spans="12:12">
      <c r="L1973" s="16"/>
    </row>
    <row r="1974" spans="12:12">
      <c r="L1974" s="16"/>
    </row>
    <row r="1975" spans="12:12">
      <c r="L1975" s="16"/>
    </row>
    <row r="1976" spans="12:12">
      <c r="L1976" s="16"/>
    </row>
    <row r="1977" spans="12:12">
      <c r="L1977" s="16"/>
    </row>
    <row r="1978" spans="12:12">
      <c r="L1978" s="16"/>
    </row>
    <row r="1979" spans="12:12">
      <c r="L1979" s="16"/>
    </row>
    <row r="1980" spans="12:12">
      <c r="L1980" s="16"/>
    </row>
    <row r="1981" spans="12:12">
      <c r="L1981" s="16"/>
    </row>
    <row r="1982" spans="12:12">
      <c r="L1982" s="16"/>
    </row>
    <row r="1983" spans="12:12">
      <c r="L1983" s="16"/>
    </row>
    <row r="1984" spans="12:12">
      <c r="L1984" s="16"/>
    </row>
    <row r="1985" spans="12:12">
      <c r="L1985" s="16"/>
    </row>
    <row r="1986" spans="12:12">
      <c r="L1986" s="16"/>
    </row>
    <row r="1987" spans="12:12">
      <c r="L1987" s="16"/>
    </row>
    <row r="1988" spans="12:12">
      <c r="L1988" s="16"/>
    </row>
    <row r="1989" spans="12:12">
      <c r="L1989" s="16"/>
    </row>
    <row r="1990" spans="12:12">
      <c r="L1990" s="16"/>
    </row>
    <row r="1991" spans="12:12">
      <c r="L1991" s="16"/>
    </row>
    <row r="1992" spans="12:12">
      <c r="L1992" s="16"/>
    </row>
    <row r="1993" spans="12:12">
      <c r="L1993" s="16"/>
    </row>
    <row r="1994" spans="12:12">
      <c r="L1994" s="16"/>
    </row>
    <row r="1995" spans="12:12">
      <c r="L1995" s="16"/>
    </row>
    <row r="1996" spans="12:12">
      <c r="L1996" s="16"/>
    </row>
    <row r="1997" spans="12:12">
      <c r="L1997" s="16"/>
    </row>
    <row r="1998" spans="12:12">
      <c r="L1998" s="16"/>
    </row>
    <row r="1999" spans="12:12">
      <c r="L1999" s="16"/>
    </row>
    <row r="2000" spans="12:12">
      <c r="L2000" s="16"/>
    </row>
    <row r="2001" spans="12:12">
      <c r="L2001" s="16"/>
    </row>
    <row r="2002" spans="12:12">
      <c r="L2002" s="16"/>
    </row>
    <row r="2003" spans="12:12">
      <c r="L2003" s="16"/>
    </row>
    <row r="2004" spans="12:12">
      <c r="L2004" s="16"/>
    </row>
    <row r="2005" spans="12:12">
      <c r="L2005" s="16"/>
    </row>
    <row r="2006" spans="12:12">
      <c r="L2006" s="16"/>
    </row>
    <row r="2007" spans="12:12">
      <c r="L2007" s="16"/>
    </row>
    <row r="2008" spans="12:12">
      <c r="L2008" s="16"/>
    </row>
    <row r="2009" spans="12:12">
      <c r="L2009" s="16"/>
    </row>
    <row r="2010" spans="12:12">
      <c r="L2010" s="16"/>
    </row>
    <row r="2011" spans="12:12">
      <c r="L2011" s="16"/>
    </row>
    <row r="2012" spans="12:12">
      <c r="L2012" s="16"/>
    </row>
    <row r="2013" spans="12:12">
      <c r="L2013" s="16"/>
    </row>
    <row r="2014" spans="12:12">
      <c r="L2014" s="16"/>
    </row>
    <row r="2015" spans="12:12">
      <c r="L2015" s="16"/>
    </row>
    <row r="2016" spans="12:12">
      <c r="L2016" s="16"/>
    </row>
    <row r="2017" spans="12:12">
      <c r="L2017" s="16"/>
    </row>
    <row r="2018" spans="12:12">
      <c r="L2018" s="16"/>
    </row>
    <row r="2019" spans="12:12">
      <c r="L2019" s="16"/>
    </row>
    <row r="2020" spans="12:12">
      <c r="L2020" s="16"/>
    </row>
    <row r="2021" spans="12:12">
      <c r="L2021" s="16"/>
    </row>
    <row r="2022" spans="12:12">
      <c r="L2022" s="16"/>
    </row>
    <row r="2023" spans="12:12">
      <c r="L2023" s="16"/>
    </row>
    <row r="2024" spans="12:12">
      <c r="L2024" s="16"/>
    </row>
    <row r="2025" spans="12:12">
      <c r="L2025" s="16"/>
    </row>
    <row r="2026" spans="12:12">
      <c r="L2026" s="16"/>
    </row>
    <row r="2027" spans="12:12">
      <c r="L2027" s="16"/>
    </row>
    <row r="2028" spans="12:12">
      <c r="L2028" s="16"/>
    </row>
    <row r="2029" spans="12:12">
      <c r="L2029" s="16"/>
    </row>
    <row r="2030" spans="12:12">
      <c r="L2030" s="16"/>
    </row>
    <row r="2031" spans="12:12">
      <c r="L2031" s="16"/>
    </row>
    <row r="2032" spans="12:12">
      <c r="L2032" s="16"/>
    </row>
    <row r="2033" spans="12:12">
      <c r="L2033" s="16"/>
    </row>
    <row r="2034" spans="12:12">
      <c r="L2034" s="16"/>
    </row>
    <row r="2035" spans="12:12">
      <c r="L2035" s="16"/>
    </row>
    <row r="2036" spans="12:12">
      <c r="L2036" s="16"/>
    </row>
    <row r="2037" spans="12:12">
      <c r="L2037" s="16"/>
    </row>
    <row r="2038" spans="12:12">
      <c r="L2038" s="16"/>
    </row>
    <row r="2039" spans="12:12">
      <c r="L2039" s="16"/>
    </row>
    <row r="2040" spans="12:12">
      <c r="L2040" s="16"/>
    </row>
    <row r="2041" spans="12:12">
      <c r="L2041" s="16"/>
    </row>
    <row r="2042" spans="12:12">
      <c r="L2042" s="16"/>
    </row>
    <row r="2043" spans="12:12">
      <c r="L2043" s="16"/>
    </row>
    <row r="2044" spans="12:12">
      <c r="L2044" s="16"/>
    </row>
    <row r="2045" spans="12:12">
      <c r="L2045" s="16"/>
    </row>
    <row r="2046" spans="12:12">
      <c r="L2046" s="16"/>
    </row>
    <row r="2047" spans="12:12">
      <c r="L2047" s="16"/>
    </row>
    <row r="2048" spans="12:12">
      <c r="L2048" s="16"/>
    </row>
    <row r="2049" spans="12:12">
      <c r="L2049" s="16"/>
    </row>
    <row r="2050" spans="12:12">
      <c r="L2050" s="16"/>
    </row>
    <row r="2051" spans="12:12">
      <c r="L2051" s="16"/>
    </row>
    <row r="2052" spans="12:12">
      <c r="L2052" s="16"/>
    </row>
    <row r="2053" spans="12:12">
      <c r="L2053" s="16"/>
    </row>
    <row r="2054" spans="12:12">
      <c r="L2054" s="16"/>
    </row>
    <row r="2055" spans="12:12">
      <c r="L2055" s="16"/>
    </row>
    <row r="2056" spans="12:12">
      <c r="L2056" s="16"/>
    </row>
    <row r="2057" spans="12:12">
      <c r="L2057" s="16"/>
    </row>
    <row r="2058" spans="12:12">
      <c r="L2058" s="16"/>
    </row>
    <row r="2059" spans="12:12">
      <c r="L2059" s="16"/>
    </row>
    <row r="2060" spans="12:12">
      <c r="L2060" s="16"/>
    </row>
    <row r="2061" spans="12:12">
      <c r="L2061" s="16"/>
    </row>
    <row r="2062" spans="12:12">
      <c r="L2062" s="16"/>
    </row>
    <row r="2063" spans="12:12">
      <c r="L2063" s="16"/>
    </row>
    <row r="2064" spans="12:12">
      <c r="L2064" s="16"/>
    </row>
    <row r="2065" spans="12:12">
      <c r="L2065" s="16"/>
    </row>
    <row r="2066" spans="12:12">
      <c r="L2066" s="16"/>
    </row>
    <row r="2067" spans="12:12">
      <c r="L2067" s="16"/>
    </row>
    <row r="2068" spans="12:12">
      <c r="L2068" s="16"/>
    </row>
    <row r="2069" spans="12:12">
      <c r="L2069" s="16"/>
    </row>
    <row r="2070" spans="12:12">
      <c r="L2070" s="16"/>
    </row>
    <row r="2071" spans="12:12">
      <c r="L2071" s="16"/>
    </row>
    <row r="2072" spans="12:12">
      <c r="L2072" s="16"/>
    </row>
    <row r="2073" spans="12:12">
      <c r="L2073" s="16"/>
    </row>
    <row r="2074" spans="12:12">
      <c r="L2074" s="16"/>
    </row>
    <row r="2075" spans="12:12">
      <c r="L2075" s="16"/>
    </row>
    <row r="2076" spans="12:12">
      <c r="L2076" s="16"/>
    </row>
    <row r="2077" spans="12:12">
      <c r="L2077" s="16"/>
    </row>
    <row r="2078" spans="12:12">
      <c r="L2078" s="16"/>
    </row>
    <row r="2079" spans="12:12">
      <c r="L2079" s="16"/>
    </row>
    <row r="2080" spans="12:12">
      <c r="L2080" s="16"/>
    </row>
    <row r="2081" spans="12:12">
      <c r="L2081" s="16"/>
    </row>
    <row r="2082" spans="12:12">
      <c r="L2082" s="16"/>
    </row>
    <row r="2083" spans="12:12">
      <c r="L2083" s="16"/>
    </row>
    <row r="2084" spans="12:12">
      <c r="L2084" s="16"/>
    </row>
    <row r="2085" spans="12:12">
      <c r="L2085" s="16"/>
    </row>
    <row r="2086" spans="12:12">
      <c r="L2086" s="16"/>
    </row>
    <row r="2087" spans="12:12">
      <c r="L2087" s="16"/>
    </row>
    <row r="2088" spans="12:12">
      <c r="L2088" s="16"/>
    </row>
    <row r="2089" spans="12:12">
      <c r="L2089" s="16"/>
    </row>
    <row r="2090" spans="12:12">
      <c r="L2090" s="16"/>
    </row>
    <row r="2091" spans="12:12">
      <c r="L2091" s="16"/>
    </row>
    <row r="2092" spans="12:12">
      <c r="L2092" s="16"/>
    </row>
    <row r="2093" spans="12:12">
      <c r="L2093" s="16"/>
    </row>
    <row r="2094" spans="12:12">
      <c r="L2094" s="16"/>
    </row>
    <row r="2095" spans="12:12">
      <c r="L2095" s="16"/>
    </row>
    <row r="2096" spans="12:12">
      <c r="L2096" s="16"/>
    </row>
    <row r="2097" spans="12:12">
      <c r="L2097" s="16"/>
    </row>
    <row r="2098" spans="12:12">
      <c r="L2098" s="16"/>
    </row>
    <row r="2099" spans="12:12">
      <c r="L2099" s="16"/>
    </row>
    <row r="2100" spans="12:12">
      <c r="L2100" s="16"/>
    </row>
    <row r="2101" spans="12:12">
      <c r="L2101" s="16"/>
    </row>
    <row r="2102" spans="12:12">
      <c r="L2102" s="16"/>
    </row>
    <row r="2103" spans="12:12">
      <c r="L2103" s="16"/>
    </row>
    <row r="2104" spans="12:12">
      <c r="L2104" s="16"/>
    </row>
    <row r="2105" spans="12:12">
      <c r="L2105" s="16"/>
    </row>
    <row r="2106" spans="12:12">
      <c r="L2106" s="16"/>
    </row>
    <row r="2107" spans="12:12">
      <c r="L2107" s="16"/>
    </row>
    <row r="2108" spans="12:12">
      <c r="L2108" s="16"/>
    </row>
    <row r="2109" spans="12:12">
      <c r="L2109" s="16"/>
    </row>
    <row r="2110" spans="12:12">
      <c r="L2110" s="16"/>
    </row>
    <row r="2111" spans="12:12">
      <c r="L2111" s="16"/>
    </row>
    <row r="2112" spans="12:12">
      <c r="L2112" s="16"/>
    </row>
    <row r="2113" spans="12:12">
      <c r="L2113" s="16"/>
    </row>
    <row r="2114" spans="12:12">
      <c r="L2114" s="16"/>
    </row>
    <row r="2115" spans="12:12">
      <c r="L2115" s="16"/>
    </row>
    <row r="2116" spans="12:12">
      <c r="L2116" s="16"/>
    </row>
    <row r="2117" spans="12:12">
      <c r="L2117" s="16"/>
    </row>
    <row r="2118" spans="12:12">
      <c r="L2118" s="16"/>
    </row>
    <row r="2119" spans="12:12">
      <c r="L2119" s="16"/>
    </row>
    <row r="2120" spans="12:12">
      <c r="L2120" s="16"/>
    </row>
    <row r="2121" spans="12:12">
      <c r="L2121" s="16"/>
    </row>
    <row r="2122" spans="12:12">
      <c r="L2122" s="16"/>
    </row>
    <row r="2123" spans="12:12">
      <c r="L2123" s="16"/>
    </row>
    <row r="2124" spans="12:12">
      <c r="L2124" s="16"/>
    </row>
    <row r="2125" spans="12:12">
      <c r="L2125" s="16"/>
    </row>
    <row r="2126" spans="12:12">
      <c r="L2126" s="16"/>
    </row>
    <row r="2127" spans="12:12">
      <c r="L2127" s="16"/>
    </row>
    <row r="2128" spans="12:12">
      <c r="L2128" s="16"/>
    </row>
    <row r="2129" spans="12:12">
      <c r="L2129" s="16"/>
    </row>
    <row r="2130" spans="12:12">
      <c r="L2130" s="16"/>
    </row>
    <row r="2131" spans="12:12">
      <c r="L2131" s="16"/>
    </row>
    <row r="2132" spans="12:12">
      <c r="L2132" s="16"/>
    </row>
    <row r="2133" spans="12:12">
      <c r="L2133" s="16"/>
    </row>
    <row r="2134" spans="12:12">
      <c r="L2134" s="16"/>
    </row>
    <row r="2135" spans="12:12">
      <c r="L2135" s="16"/>
    </row>
    <row r="2136" spans="12:12">
      <c r="L2136" s="16"/>
    </row>
    <row r="2137" spans="12:12">
      <c r="L2137" s="16"/>
    </row>
    <row r="2138" spans="12:12">
      <c r="L2138" s="16"/>
    </row>
    <row r="2139" spans="12:12">
      <c r="L2139" s="16"/>
    </row>
    <row r="2140" spans="12:12">
      <c r="L2140" s="16"/>
    </row>
    <row r="2141" spans="12:12">
      <c r="L2141" s="16"/>
    </row>
    <row r="2142" spans="12:12">
      <c r="L2142" s="16"/>
    </row>
    <row r="2143" spans="12:12">
      <c r="L2143" s="16"/>
    </row>
    <row r="2144" spans="12:12">
      <c r="L2144" s="16"/>
    </row>
    <row r="2145" spans="12:12">
      <c r="L2145" s="16"/>
    </row>
    <row r="2146" spans="12:12">
      <c r="L2146" s="16"/>
    </row>
    <row r="2147" spans="12:12">
      <c r="L2147" s="16"/>
    </row>
    <row r="2148" spans="12:12">
      <c r="L2148" s="16"/>
    </row>
    <row r="2149" spans="12:12">
      <c r="L2149" s="16"/>
    </row>
    <row r="2150" spans="12:12">
      <c r="L2150" s="16"/>
    </row>
    <row r="2151" spans="12:12">
      <c r="L2151" s="16"/>
    </row>
    <row r="2152" spans="12:12">
      <c r="L2152" s="16"/>
    </row>
    <row r="2153" spans="12:12">
      <c r="L2153" s="16"/>
    </row>
    <row r="2154" spans="12:12">
      <c r="L2154" s="16"/>
    </row>
    <row r="2155" spans="12:12">
      <c r="L2155" s="16"/>
    </row>
    <row r="2156" spans="12:12">
      <c r="L2156" s="16"/>
    </row>
    <row r="2157" spans="12:12">
      <c r="L2157" s="16"/>
    </row>
    <row r="2158" spans="12:12">
      <c r="L2158" s="16"/>
    </row>
    <row r="2159" spans="12:12">
      <c r="L2159" s="16"/>
    </row>
    <row r="2160" spans="12:12">
      <c r="L2160" s="16"/>
    </row>
    <row r="2161" spans="12:12">
      <c r="L2161" s="16"/>
    </row>
    <row r="2162" spans="12:12">
      <c r="L2162" s="16"/>
    </row>
    <row r="2163" spans="12:12">
      <c r="L2163" s="16"/>
    </row>
    <row r="2164" spans="12:12">
      <c r="L2164" s="16"/>
    </row>
    <row r="2165" spans="12:12">
      <c r="L2165" s="16"/>
    </row>
    <row r="2166" spans="12:12">
      <c r="L2166" s="16"/>
    </row>
    <row r="2167" spans="12:12">
      <c r="L2167" s="16"/>
    </row>
    <row r="2168" spans="12:12">
      <c r="L2168" s="16"/>
    </row>
    <row r="2169" spans="12:12">
      <c r="L2169" s="16"/>
    </row>
    <row r="2170" spans="12:12">
      <c r="L2170" s="16"/>
    </row>
    <row r="2171" spans="12:12">
      <c r="L2171" s="16"/>
    </row>
    <row r="2172" spans="12:12">
      <c r="L2172" s="16"/>
    </row>
    <row r="2173" spans="12:12">
      <c r="L2173" s="16"/>
    </row>
    <row r="2174" spans="12:12">
      <c r="L2174" s="16"/>
    </row>
    <row r="2175" spans="12:12">
      <c r="L2175" s="16"/>
    </row>
    <row r="2176" spans="12:12">
      <c r="L2176" s="16"/>
    </row>
    <row r="2177" spans="12:12">
      <c r="L2177" s="16"/>
    </row>
    <row r="2178" spans="12:12">
      <c r="L2178" s="16"/>
    </row>
    <row r="2179" spans="12:12">
      <c r="L2179" s="16"/>
    </row>
    <row r="2180" spans="12:12">
      <c r="L2180" s="16"/>
    </row>
    <row r="2181" spans="12:12">
      <c r="L2181" s="16"/>
    </row>
    <row r="2182" spans="12:12">
      <c r="L2182" s="16"/>
    </row>
    <row r="2183" spans="12:12">
      <c r="L2183" s="16"/>
    </row>
    <row r="2184" spans="12:12">
      <c r="L2184" s="16"/>
    </row>
    <row r="2185" spans="12:12">
      <c r="L2185" s="16"/>
    </row>
    <row r="2186" spans="12:12">
      <c r="L2186" s="16"/>
    </row>
    <row r="2187" spans="12:12">
      <c r="L2187" s="16"/>
    </row>
    <row r="2188" spans="12:12">
      <c r="L2188" s="16"/>
    </row>
    <row r="2189" spans="12:12">
      <c r="L2189" s="16"/>
    </row>
    <row r="2190" spans="12:12">
      <c r="L2190" s="16"/>
    </row>
    <row r="2191" spans="12:12">
      <c r="L2191" s="16"/>
    </row>
    <row r="2192" spans="12:12">
      <c r="L2192" s="16"/>
    </row>
    <row r="2193" spans="12:12">
      <c r="L2193" s="16"/>
    </row>
    <row r="2194" spans="12:12">
      <c r="L2194" s="16"/>
    </row>
    <row r="2195" spans="12:12">
      <c r="L2195" s="16"/>
    </row>
    <row r="2196" spans="12:12">
      <c r="L2196" s="16"/>
    </row>
    <row r="2197" spans="12:12">
      <c r="L2197" s="16"/>
    </row>
    <row r="2198" spans="12:12">
      <c r="L2198" s="16"/>
    </row>
    <row r="2199" spans="12:12">
      <c r="L2199" s="16"/>
    </row>
    <row r="2200" spans="12:12">
      <c r="L2200" s="16"/>
    </row>
    <row r="2201" spans="12:12">
      <c r="L2201" s="16"/>
    </row>
    <row r="2202" spans="12:12">
      <c r="L2202" s="16"/>
    </row>
    <row r="2203" spans="12:12">
      <c r="L2203" s="16"/>
    </row>
    <row r="2204" spans="12:12">
      <c r="L2204" s="16"/>
    </row>
    <row r="2205" spans="12:12">
      <c r="L2205" s="16"/>
    </row>
    <row r="2206" spans="12:12">
      <c r="L2206" s="16"/>
    </row>
    <row r="2207" spans="12:12">
      <c r="L2207" s="16"/>
    </row>
    <row r="2208" spans="12:12">
      <c r="L2208" s="16"/>
    </row>
    <row r="2209" spans="12:12">
      <c r="L2209" s="16"/>
    </row>
    <row r="2210" spans="12:12">
      <c r="L2210" s="16"/>
    </row>
    <row r="2211" spans="12:12">
      <c r="L2211" s="16"/>
    </row>
    <row r="2212" spans="12:12">
      <c r="L2212" s="16"/>
    </row>
    <row r="2213" spans="12:12">
      <c r="L2213" s="16"/>
    </row>
    <row r="2214" spans="12:12">
      <c r="L2214" s="16"/>
    </row>
    <row r="2215" spans="12:12">
      <c r="L2215" s="16"/>
    </row>
    <row r="2216" spans="12:12">
      <c r="L2216" s="16"/>
    </row>
    <row r="2217" spans="12:12">
      <c r="L2217" s="16"/>
    </row>
    <row r="2218" spans="12:12">
      <c r="L2218" s="16"/>
    </row>
    <row r="2219" spans="12:12">
      <c r="L2219" s="16"/>
    </row>
    <row r="2220" spans="12:12">
      <c r="L2220" s="16"/>
    </row>
    <row r="2221" spans="12:12">
      <c r="L2221" s="16"/>
    </row>
    <row r="2222" spans="12:12">
      <c r="L2222" s="16"/>
    </row>
    <row r="2223" spans="12:12">
      <c r="L2223" s="16"/>
    </row>
    <row r="2224" spans="12:12">
      <c r="L2224" s="16"/>
    </row>
    <row r="2225" spans="12:12">
      <c r="L2225" s="16"/>
    </row>
    <row r="2226" spans="12:12">
      <c r="L2226" s="16"/>
    </row>
    <row r="2227" spans="12:12">
      <c r="L2227" s="16"/>
    </row>
    <row r="2228" spans="12:12">
      <c r="L2228" s="16"/>
    </row>
    <row r="2229" spans="12:12">
      <c r="L2229" s="16"/>
    </row>
    <row r="2230" spans="12:12">
      <c r="L2230" s="16"/>
    </row>
    <row r="2231" spans="12:12">
      <c r="L2231" s="16"/>
    </row>
    <row r="2232" spans="12:12">
      <c r="L2232" s="16"/>
    </row>
    <row r="2233" spans="12:12">
      <c r="L2233" s="16"/>
    </row>
    <row r="2234" spans="12:12">
      <c r="L2234" s="16"/>
    </row>
    <row r="2235" spans="12:12">
      <c r="L2235" s="16"/>
    </row>
    <row r="2236" spans="12:12">
      <c r="L2236" s="16"/>
    </row>
    <row r="2237" spans="12:12">
      <c r="L2237" s="16"/>
    </row>
    <row r="2238" spans="12:12">
      <c r="L2238" s="16"/>
    </row>
    <row r="2239" spans="12:12">
      <c r="L2239" s="16"/>
    </row>
    <row r="2240" spans="12:12">
      <c r="L2240" s="16"/>
    </row>
    <row r="2241" spans="12:12">
      <c r="L2241" s="16"/>
    </row>
    <row r="2242" spans="12:12">
      <c r="L2242" s="16"/>
    </row>
    <row r="2243" spans="12:12">
      <c r="L2243" s="16"/>
    </row>
    <row r="2244" spans="12:12">
      <c r="L2244" s="16"/>
    </row>
    <row r="2245" spans="12:12">
      <c r="L2245" s="16"/>
    </row>
    <row r="2246" spans="12:12">
      <c r="L2246" s="16"/>
    </row>
    <row r="2247" spans="12:12">
      <c r="L2247" s="16"/>
    </row>
    <row r="2248" spans="12:12">
      <c r="L2248" s="16"/>
    </row>
    <row r="2249" spans="12:12">
      <c r="L2249" s="16"/>
    </row>
    <row r="2250" spans="12:12">
      <c r="L2250" s="16"/>
    </row>
    <row r="2251" spans="12:12">
      <c r="L2251" s="16"/>
    </row>
    <row r="2252" spans="12:12">
      <c r="L2252" s="16"/>
    </row>
    <row r="2253" spans="12:12">
      <c r="L2253" s="16"/>
    </row>
    <row r="2254" spans="12:12">
      <c r="L2254" s="16"/>
    </row>
    <row r="2255" spans="12:12">
      <c r="L2255" s="16"/>
    </row>
    <row r="2256" spans="12:12">
      <c r="L2256" s="16"/>
    </row>
    <row r="2257" spans="12:12">
      <c r="L2257" s="16"/>
    </row>
    <row r="2258" spans="12:12">
      <c r="L2258" s="16"/>
    </row>
    <row r="2259" spans="12:12">
      <c r="L2259" s="16"/>
    </row>
    <row r="2260" spans="12:12">
      <c r="L2260" s="16"/>
    </row>
    <row r="2261" spans="12:12">
      <c r="L2261" s="16"/>
    </row>
    <row r="2262" spans="12:12">
      <c r="L2262" s="16"/>
    </row>
    <row r="2263" spans="12:12">
      <c r="L2263" s="16"/>
    </row>
    <row r="2264" spans="12:12">
      <c r="L2264" s="16"/>
    </row>
    <row r="2265" spans="12:12">
      <c r="L2265" s="16"/>
    </row>
    <row r="2266" spans="12:12">
      <c r="L2266" s="16"/>
    </row>
    <row r="2267" spans="12:12">
      <c r="L2267" s="16"/>
    </row>
    <row r="2268" spans="12:12">
      <c r="L2268" s="16"/>
    </row>
    <row r="2269" spans="12:12">
      <c r="L2269" s="16"/>
    </row>
    <row r="2270" spans="12:12">
      <c r="L2270" s="16"/>
    </row>
    <row r="2271" spans="12:12">
      <c r="L2271" s="16"/>
    </row>
    <row r="2272" spans="12:12">
      <c r="L2272" s="16"/>
    </row>
    <row r="2273" spans="12:12">
      <c r="L2273" s="16"/>
    </row>
    <row r="2274" spans="12:12">
      <c r="L2274" s="16"/>
    </row>
    <row r="2275" spans="12:12">
      <c r="L2275" s="16"/>
    </row>
    <row r="2276" spans="12:12">
      <c r="L2276" s="16"/>
    </row>
    <row r="2277" spans="12:12">
      <c r="L2277" s="16"/>
    </row>
    <row r="2278" spans="12:12">
      <c r="L2278" s="16"/>
    </row>
    <row r="2279" spans="12:12">
      <c r="L2279" s="16"/>
    </row>
    <row r="2280" spans="12:12">
      <c r="L2280" s="16"/>
    </row>
    <row r="2281" spans="12:12">
      <c r="L2281" s="16"/>
    </row>
    <row r="2282" spans="12:12">
      <c r="L2282" s="16"/>
    </row>
    <row r="2283" spans="12:12">
      <c r="L2283" s="16"/>
    </row>
    <row r="2284" spans="12:12">
      <c r="L2284" s="16"/>
    </row>
    <row r="2285" spans="12:12">
      <c r="L2285" s="16"/>
    </row>
    <row r="2286" spans="12:12">
      <c r="L2286" s="16"/>
    </row>
    <row r="2287" spans="12:12">
      <c r="L2287" s="16"/>
    </row>
    <row r="2288" spans="12:12">
      <c r="L2288" s="16"/>
    </row>
    <row r="2289" spans="12:12">
      <c r="L2289" s="16"/>
    </row>
    <row r="2290" spans="12:12">
      <c r="L2290" s="16"/>
    </row>
    <row r="2291" spans="12:12">
      <c r="L2291" s="16"/>
    </row>
    <row r="2292" spans="12:12">
      <c r="L2292" s="16"/>
    </row>
    <row r="2293" spans="12:12">
      <c r="L2293" s="16"/>
    </row>
    <row r="2294" spans="12:12">
      <c r="L2294" s="16"/>
    </row>
    <row r="2295" spans="12:12">
      <c r="L2295" s="16"/>
    </row>
    <row r="2296" spans="12:12">
      <c r="L2296" s="16"/>
    </row>
    <row r="2297" spans="12:12">
      <c r="L2297" s="16"/>
    </row>
    <row r="2298" spans="12:12">
      <c r="L2298" s="16"/>
    </row>
    <row r="2299" spans="12:12">
      <c r="L2299" s="16"/>
    </row>
    <row r="2300" spans="12:12">
      <c r="L2300" s="16"/>
    </row>
    <row r="2301" spans="12:12">
      <c r="L2301" s="16"/>
    </row>
    <row r="2302" spans="12:12">
      <c r="L2302" s="16"/>
    </row>
    <row r="2303" spans="12:12">
      <c r="L2303" s="16"/>
    </row>
    <row r="2304" spans="12:12">
      <c r="L2304" s="16"/>
    </row>
    <row r="2305" spans="12:12">
      <c r="L2305" s="16"/>
    </row>
    <row r="2306" spans="12:12">
      <c r="L2306" s="16"/>
    </row>
    <row r="2307" spans="12:12">
      <c r="L2307" s="16"/>
    </row>
    <row r="2308" spans="12:12">
      <c r="L2308" s="16"/>
    </row>
    <row r="2309" spans="12:12">
      <c r="L2309" s="16"/>
    </row>
    <row r="2310" spans="12:12">
      <c r="L2310" s="16"/>
    </row>
    <row r="2311" spans="12:12">
      <c r="L2311" s="16"/>
    </row>
    <row r="2312" spans="12:12">
      <c r="L2312" s="16"/>
    </row>
    <row r="2313" spans="12:12">
      <c r="L2313" s="16"/>
    </row>
    <row r="2314" spans="12:12">
      <c r="L2314" s="16"/>
    </row>
    <row r="2315" spans="12:12">
      <c r="L2315" s="16"/>
    </row>
    <row r="2316" spans="12:12">
      <c r="L2316" s="16"/>
    </row>
    <row r="2317" spans="12:12">
      <c r="L2317" s="16"/>
    </row>
    <row r="2318" spans="12:12">
      <c r="L2318" s="16"/>
    </row>
    <row r="2319" spans="12:12">
      <c r="L2319" s="16"/>
    </row>
    <row r="2320" spans="12:12">
      <c r="L2320" s="16"/>
    </row>
    <row r="2321" spans="12:12">
      <c r="L2321" s="16"/>
    </row>
    <row r="2322" spans="12:12">
      <c r="L2322" s="16"/>
    </row>
    <row r="2323" spans="12:12">
      <c r="L2323" s="16"/>
    </row>
    <row r="2324" spans="12:12">
      <c r="L2324" s="16"/>
    </row>
    <row r="2325" spans="12:12">
      <c r="L2325" s="16"/>
    </row>
    <row r="2326" spans="12:12">
      <c r="L2326" s="16"/>
    </row>
    <row r="2327" spans="12:12">
      <c r="L2327" s="16"/>
    </row>
    <row r="2328" spans="12:12">
      <c r="L2328" s="16"/>
    </row>
    <row r="2329" spans="12:12">
      <c r="L2329" s="16"/>
    </row>
    <row r="2330" spans="12:12">
      <c r="L2330" s="16"/>
    </row>
    <row r="2331" spans="12:12">
      <c r="L2331" s="16"/>
    </row>
    <row r="2332" spans="12:12">
      <c r="L2332" s="16"/>
    </row>
    <row r="2333" spans="12:12">
      <c r="L2333" s="16"/>
    </row>
    <row r="2334" spans="12:12">
      <c r="L2334" s="16"/>
    </row>
    <row r="2335" spans="12:12">
      <c r="L2335" s="16"/>
    </row>
    <row r="2336" spans="12:12">
      <c r="L2336" s="16"/>
    </row>
    <row r="2337" spans="12:12">
      <c r="L2337" s="16"/>
    </row>
    <row r="2338" spans="12:12">
      <c r="L2338" s="16"/>
    </row>
    <row r="2339" spans="12:12">
      <c r="L2339" s="16"/>
    </row>
    <row r="2340" spans="12:12">
      <c r="L2340" s="16"/>
    </row>
    <row r="2341" spans="12:12">
      <c r="L2341" s="16"/>
    </row>
    <row r="2342" spans="12:12">
      <c r="L2342" s="16"/>
    </row>
    <row r="2343" spans="12:12">
      <c r="L2343" s="16"/>
    </row>
    <row r="2344" spans="12:12">
      <c r="L2344" s="16"/>
    </row>
    <row r="2345" spans="12:12">
      <c r="L2345" s="16"/>
    </row>
    <row r="2346" spans="12:12">
      <c r="L2346" s="16"/>
    </row>
    <row r="2347" spans="12:12">
      <c r="L2347" s="16"/>
    </row>
    <row r="2348" spans="12:12">
      <c r="L2348" s="16"/>
    </row>
    <row r="2349" spans="12:12">
      <c r="L2349" s="16"/>
    </row>
    <row r="2350" spans="12:12">
      <c r="L2350" s="16"/>
    </row>
    <row r="2351" spans="12:12">
      <c r="L2351" s="16"/>
    </row>
    <row r="2352" spans="12:12">
      <c r="L2352" s="16"/>
    </row>
    <row r="2353" spans="12:12">
      <c r="L2353" s="16"/>
    </row>
    <row r="2354" spans="12:12">
      <c r="L2354" s="16"/>
    </row>
    <row r="2355" spans="12:12">
      <c r="L2355" s="16"/>
    </row>
    <row r="2356" spans="12:12">
      <c r="L2356" s="16"/>
    </row>
    <row r="2357" spans="12:12">
      <c r="L2357" s="16"/>
    </row>
    <row r="2358" spans="12:12">
      <c r="L2358" s="16"/>
    </row>
    <row r="2359" spans="12:12">
      <c r="L2359" s="16"/>
    </row>
    <row r="2360" spans="12:12">
      <c r="L2360" s="16"/>
    </row>
    <row r="2361" spans="12:12">
      <c r="L2361" s="16"/>
    </row>
    <row r="2362" spans="12:12">
      <c r="L2362" s="16"/>
    </row>
    <row r="2363" spans="12:12">
      <c r="L2363" s="16"/>
    </row>
    <row r="2364" spans="12:12">
      <c r="L2364" s="16"/>
    </row>
    <row r="2365" spans="12:12">
      <c r="L2365" s="16"/>
    </row>
    <row r="2366" spans="12:12">
      <c r="L2366" s="16"/>
    </row>
    <row r="2367" spans="12:12">
      <c r="L2367" s="16"/>
    </row>
    <row r="2368" spans="12:12">
      <c r="L2368" s="16"/>
    </row>
    <row r="2369" spans="12:12">
      <c r="L2369" s="16"/>
    </row>
    <row r="2370" spans="12:12">
      <c r="L2370" s="16"/>
    </row>
    <row r="2371" spans="12:12">
      <c r="L2371" s="16"/>
    </row>
    <row r="2372" spans="12:12">
      <c r="L2372" s="16"/>
    </row>
    <row r="2373" spans="12:12">
      <c r="L2373" s="16"/>
    </row>
    <row r="2374" spans="12:12">
      <c r="L2374" s="16"/>
    </row>
    <row r="2375" spans="12:12">
      <c r="L2375" s="16"/>
    </row>
    <row r="2376" spans="12:12">
      <c r="L2376" s="16"/>
    </row>
    <row r="2377" spans="12:12">
      <c r="L2377" s="16"/>
    </row>
    <row r="2378" spans="12:12">
      <c r="L2378" s="16"/>
    </row>
    <row r="2379" spans="12:12">
      <c r="L2379" s="16"/>
    </row>
    <row r="2380" spans="12:12">
      <c r="L2380" s="16"/>
    </row>
    <row r="2381" spans="12:12">
      <c r="L2381" s="16"/>
    </row>
    <row r="2382" spans="12:12">
      <c r="L2382" s="16"/>
    </row>
    <row r="2383" spans="12:12">
      <c r="L2383" s="16"/>
    </row>
    <row r="2384" spans="12:12">
      <c r="L2384" s="16"/>
    </row>
    <row r="2385" spans="12:12">
      <c r="L2385" s="16"/>
    </row>
    <row r="2386" spans="12:12">
      <c r="L2386" s="16"/>
    </row>
    <row r="2387" spans="12:12">
      <c r="L2387" s="16"/>
    </row>
    <row r="2388" spans="12:12">
      <c r="L2388" s="16"/>
    </row>
    <row r="2389" spans="12:12">
      <c r="L2389" s="16"/>
    </row>
    <row r="2390" spans="12:12">
      <c r="L2390" s="16"/>
    </row>
    <row r="2391" spans="12:12">
      <c r="L2391" s="16"/>
    </row>
    <row r="2392" spans="12:12">
      <c r="L2392" s="16"/>
    </row>
    <row r="2393" spans="12:12">
      <c r="L2393" s="16"/>
    </row>
    <row r="2394" spans="12:12">
      <c r="L2394" s="16"/>
    </row>
    <row r="2395" spans="12:12">
      <c r="L2395" s="16"/>
    </row>
    <row r="2396" spans="12:12">
      <c r="L2396" s="16"/>
    </row>
    <row r="2397" spans="12:12">
      <c r="L2397" s="16"/>
    </row>
    <row r="2398" spans="12:12">
      <c r="L2398" s="16"/>
    </row>
    <row r="2399" spans="12:12">
      <c r="L2399" s="16"/>
    </row>
    <row r="2400" spans="12:12">
      <c r="L2400" s="16"/>
    </row>
    <row r="2401" spans="12:12">
      <c r="L2401" s="16"/>
    </row>
    <row r="2402" spans="12:12">
      <c r="L2402" s="16"/>
    </row>
    <row r="2403" spans="12:12">
      <c r="L2403" s="16"/>
    </row>
    <row r="2404" spans="12:12">
      <c r="L2404" s="16"/>
    </row>
    <row r="2405" spans="12:12">
      <c r="L2405" s="16"/>
    </row>
    <row r="2406" spans="12:12">
      <c r="L2406" s="16"/>
    </row>
    <row r="2407" spans="12:12">
      <c r="L2407" s="16"/>
    </row>
    <row r="2408" spans="12:12">
      <c r="L2408" s="16"/>
    </row>
    <row r="2409" spans="12:12">
      <c r="L2409" s="16"/>
    </row>
    <row r="2410" spans="12:12">
      <c r="L2410" s="16"/>
    </row>
    <row r="2411" spans="12:12">
      <c r="L2411" s="16"/>
    </row>
    <row r="2412" spans="12:12">
      <c r="L2412" s="16"/>
    </row>
    <row r="2413" spans="12:12">
      <c r="L2413" s="16"/>
    </row>
    <row r="2414" spans="12:12">
      <c r="L2414" s="16"/>
    </row>
    <row r="2415" spans="12:12">
      <c r="L2415" s="16"/>
    </row>
    <row r="2416" spans="12:12">
      <c r="L2416" s="16"/>
    </row>
    <row r="2417" spans="12:12">
      <c r="L2417" s="16"/>
    </row>
    <row r="2418" spans="12:12">
      <c r="L2418" s="16"/>
    </row>
    <row r="2419" spans="12:12">
      <c r="L2419" s="16"/>
    </row>
    <row r="2420" spans="12:12">
      <c r="L2420" s="16"/>
    </row>
    <row r="2421" spans="12:12">
      <c r="L2421" s="16"/>
    </row>
    <row r="2422" spans="12:12">
      <c r="L2422" s="16"/>
    </row>
    <row r="2423" spans="12:12">
      <c r="L2423" s="16"/>
    </row>
    <row r="2424" spans="12:12">
      <c r="L2424" s="16"/>
    </row>
    <row r="2425" spans="12:12">
      <c r="L2425" s="16"/>
    </row>
    <row r="2426" spans="12:12">
      <c r="L2426" s="16"/>
    </row>
    <row r="2427" spans="12:12">
      <c r="L2427" s="16"/>
    </row>
    <row r="2428" spans="12:12">
      <c r="L2428" s="16"/>
    </row>
    <row r="2429" spans="12:12">
      <c r="L2429" s="16"/>
    </row>
    <row r="2430" spans="12:12">
      <c r="L2430" s="16"/>
    </row>
    <row r="2431" spans="12:12">
      <c r="L2431" s="16"/>
    </row>
    <row r="2432" spans="12:12">
      <c r="L2432" s="16"/>
    </row>
    <row r="2433" spans="12:12">
      <c r="L2433" s="16"/>
    </row>
    <row r="2434" spans="12:12">
      <c r="L2434" s="16"/>
    </row>
    <row r="2435" spans="12:12">
      <c r="L2435" s="16"/>
    </row>
    <row r="2436" spans="12:12">
      <c r="L2436" s="16"/>
    </row>
    <row r="2437" spans="12:12">
      <c r="L2437" s="16"/>
    </row>
    <row r="2438" spans="12:12">
      <c r="L2438" s="16"/>
    </row>
    <row r="2439" spans="12:12">
      <c r="L2439" s="16"/>
    </row>
    <row r="2440" spans="12:12">
      <c r="L2440" s="16"/>
    </row>
    <row r="2441" spans="12:12">
      <c r="L2441" s="16"/>
    </row>
    <row r="2442" spans="12:12">
      <c r="L2442" s="16"/>
    </row>
    <row r="2443" spans="12:12">
      <c r="L2443" s="16"/>
    </row>
    <row r="2444" spans="12:12">
      <c r="L2444" s="16"/>
    </row>
    <row r="2445" spans="12:12">
      <c r="L2445" s="16"/>
    </row>
    <row r="2446" spans="12:12">
      <c r="L2446" s="16"/>
    </row>
    <row r="2447" spans="12:12">
      <c r="L2447" s="16"/>
    </row>
    <row r="2448" spans="12:12">
      <c r="L2448" s="16"/>
    </row>
    <row r="2449" spans="12:12">
      <c r="L2449" s="16"/>
    </row>
    <row r="2450" spans="12:12">
      <c r="L2450" s="16"/>
    </row>
    <row r="2451" spans="12:12">
      <c r="L2451" s="16"/>
    </row>
    <row r="2452" spans="12:12">
      <c r="L2452" s="16"/>
    </row>
    <row r="2453" spans="12:12">
      <c r="L2453" s="16"/>
    </row>
    <row r="2454" spans="12:12">
      <c r="L2454" s="16"/>
    </row>
    <row r="2455" spans="12:12">
      <c r="L2455" s="16"/>
    </row>
    <row r="2456" spans="12:12">
      <c r="L2456" s="16"/>
    </row>
    <row r="2457" spans="12:12">
      <c r="L2457" s="16"/>
    </row>
    <row r="2458" spans="12:12">
      <c r="L2458" s="16"/>
    </row>
    <row r="2459" spans="12:12">
      <c r="L2459" s="16"/>
    </row>
    <row r="2460" spans="12:12">
      <c r="L2460" s="16"/>
    </row>
    <row r="2461" spans="12:12">
      <c r="L2461" s="16"/>
    </row>
    <row r="2462" spans="12:12">
      <c r="L2462" s="16"/>
    </row>
    <row r="2463" spans="12:12">
      <c r="L2463" s="16"/>
    </row>
    <row r="2464" spans="12:12">
      <c r="L2464" s="16"/>
    </row>
    <row r="2465" spans="12:12">
      <c r="L2465" s="16"/>
    </row>
    <row r="2466" spans="12:12">
      <c r="L2466" s="16"/>
    </row>
    <row r="2467" spans="12:12">
      <c r="L2467" s="16"/>
    </row>
    <row r="2468" spans="12:12">
      <c r="L2468" s="16"/>
    </row>
    <row r="2469" spans="12:12">
      <c r="L2469" s="16"/>
    </row>
    <row r="2470" spans="12:12">
      <c r="L2470" s="16"/>
    </row>
    <row r="2471" spans="12:12">
      <c r="L2471" s="16"/>
    </row>
    <row r="2472" spans="12:12">
      <c r="L2472" s="16"/>
    </row>
    <row r="2473" spans="12:12">
      <c r="L2473" s="16"/>
    </row>
    <row r="2474" spans="12:12">
      <c r="L2474" s="16"/>
    </row>
    <row r="2475" spans="12:12">
      <c r="L2475" s="16"/>
    </row>
    <row r="2476" spans="12:12">
      <c r="L2476" s="16"/>
    </row>
    <row r="2477" spans="12:12">
      <c r="L2477" s="16"/>
    </row>
    <row r="2478" spans="12:12">
      <c r="L2478" s="16"/>
    </row>
    <row r="2479" spans="12:12">
      <c r="L2479" s="16"/>
    </row>
    <row r="2480" spans="12:12">
      <c r="L2480" s="16"/>
    </row>
    <row r="2481" spans="12:12">
      <c r="L2481" s="16"/>
    </row>
    <row r="2482" spans="12:12">
      <c r="L2482" s="16"/>
    </row>
    <row r="2483" spans="12:12">
      <c r="L2483" s="16"/>
    </row>
    <row r="2484" spans="12:12">
      <c r="L2484" s="16"/>
    </row>
    <row r="2485" spans="12:12">
      <c r="L2485" s="16"/>
    </row>
    <row r="2486" spans="12:12">
      <c r="L2486" s="16"/>
    </row>
    <row r="2487" spans="12:12">
      <c r="L2487" s="16"/>
    </row>
    <row r="2488" spans="12:12">
      <c r="L2488" s="16"/>
    </row>
    <row r="2489" spans="12:12">
      <c r="L2489" s="16"/>
    </row>
    <row r="2490" spans="12:12">
      <c r="L2490" s="16"/>
    </row>
    <row r="2491" spans="12:12">
      <c r="L2491" s="16"/>
    </row>
    <row r="2492" spans="12:12">
      <c r="L2492" s="16"/>
    </row>
    <row r="2493" spans="12:12">
      <c r="L2493" s="16"/>
    </row>
    <row r="2494" spans="12:12">
      <c r="L2494" s="16"/>
    </row>
    <row r="2495" spans="12:12">
      <c r="L2495" s="16"/>
    </row>
    <row r="2496" spans="12:12">
      <c r="L2496" s="16"/>
    </row>
    <row r="2497" spans="12:12">
      <c r="L2497" s="16"/>
    </row>
    <row r="2498" spans="12:12">
      <c r="L2498" s="16"/>
    </row>
    <row r="2499" spans="12:12">
      <c r="L2499" s="16"/>
    </row>
    <row r="2500" spans="12:12">
      <c r="L2500" s="16"/>
    </row>
    <row r="2501" spans="12:12">
      <c r="L2501" s="16"/>
    </row>
    <row r="2502" spans="12:12">
      <c r="L2502" s="16"/>
    </row>
    <row r="2503" spans="12:12">
      <c r="L2503" s="16"/>
    </row>
    <row r="2504" spans="12:12">
      <c r="L2504" s="16"/>
    </row>
    <row r="2505" spans="12:12">
      <c r="L2505" s="16"/>
    </row>
    <row r="2506" spans="12:12">
      <c r="L2506" s="16"/>
    </row>
    <row r="2507" spans="12:12">
      <c r="L2507" s="16"/>
    </row>
    <row r="2508" spans="12:12">
      <c r="L2508" s="16"/>
    </row>
    <row r="2509" spans="12:12">
      <c r="L2509" s="16"/>
    </row>
    <row r="2510" spans="12:12">
      <c r="L2510" s="16"/>
    </row>
    <row r="2511" spans="12:12">
      <c r="L2511" s="16"/>
    </row>
    <row r="2512" spans="12:12">
      <c r="L2512" s="16"/>
    </row>
    <row r="2513" spans="12:12">
      <c r="L2513" s="16"/>
    </row>
    <row r="2514" spans="12:12">
      <c r="L2514" s="16"/>
    </row>
    <row r="2515" spans="12:12">
      <c r="L2515" s="16"/>
    </row>
    <row r="2516" spans="12:12">
      <c r="L2516" s="16"/>
    </row>
    <row r="2517" spans="12:12">
      <c r="L2517" s="16"/>
    </row>
    <row r="2518" spans="12:12">
      <c r="L2518" s="16"/>
    </row>
    <row r="2519" spans="12:12">
      <c r="L2519" s="16"/>
    </row>
    <row r="2520" spans="12:12">
      <c r="L2520" s="16"/>
    </row>
    <row r="2521" spans="12:12">
      <c r="L2521" s="16"/>
    </row>
    <row r="2522" spans="12:12">
      <c r="L2522" s="16"/>
    </row>
    <row r="2523" spans="12:12">
      <c r="L2523" s="16"/>
    </row>
    <row r="2524" spans="12:12">
      <c r="L2524" s="16"/>
    </row>
    <row r="2525" spans="12:12">
      <c r="L2525" s="16"/>
    </row>
    <row r="2526" spans="12:12">
      <c r="L2526" s="16"/>
    </row>
    <row r="2527" spans="12:12">
      <c r="L2527" s="16"/>
    </row>
    <row r="2528" spans="12:12">
      <c r="L2528" s="16"/>
    </row>
    <row r="2529" spans="12:12">
      <c r="L2529" s="16"/>
    </row>
    <row r="2530" spans="12:12">
      <c r="L2530" s="16"/>
    </row>
    <row r="2531" spans="12:12">
      <c r="L2531" s="16"/>
    </row>
    <row r="2532" spans="12:12">
      <c r="L2532" s="16"/>
    </row>
    <row r="2533" spans="12:12">
      <c r="L2533" s="16"/>
    </row>
    <row r="2534" spans="12:12">
      <c r="L2534" s="16"/>
    </row>
    <row r="2535" spans="12:12">
      <c r="L2535" s="16"/>
    </row>
    <row r="2536" spans="12:12">
      <c r="L2536" s="16"/>
    </row>
    <row r="2537" spans="12:12">
      <c r="L2537" s="16"/>
    </row>
    <row r="2538" spans="12:12">
      <c r="L2538" s="16"/>
    </row>
    <row r="2539" spans="12:12">
      <c r="L2539" s="16"/>
    </row>
    <row r="2540" spans="12:12">
      <c r="L2540" s="16"/>
    </row>
    <row r="2541" spans="12:12">
      <c r="L2541" s="16"/>
    </row>
    <row r="2542" spans="12:12">
      <c r="L2542" s="16"/>
    </row>
    <row r="2543" spans="12:12">
      <c r="L2543" s="16"/>
    </row>
    <row r="2544" spans="12:12">
      <c r="L2544" s="16"/>
    </row>
    <row r="2545" spans="12:12">
      <c r="L2545" s="16"/>
    </row>
    <row r="2546" spans="12:12">
      <c r="L2546" s="16"/>
    </row>
    <row r="2547" spans="12:12">
      <c r="L2547" s="16"/>
    </row>
    <row r="2548" spans="12:12">
      <c r="L2548" s="16"/>
    </row>
    <row r="2549" spans="12:12">
      <c r="L2549" s="16"/>
    </row>
    <row r="2550" spans="12:12">
      <c r="L2550" s="16"/>
    </row>
    <row r="2551" spans="12:12">
      <c r="L2551" s="16"/>
    </row>
    <row r="2552" spans="12:12">
      <c r="L2552" s="16"/>
    </row>
    <row r="2553" spans="12:12">
      <c r="L2553" s="16"/>
    </row>
    <row r="2554" spans="12:12">
      <c r="L2554" s="16"/>
    </row>
    <row r="2555" spans="12:12">
      <c r="L2555" s="16"/>
    </row>
    <row r="2556" spans="12:12">
      <c r="L2556" s="16"/>
    </row>
    <row r="2557" spans="12:12">
      <c r="L2557" s="16"/>
    </row>
    <row r="2558" spans="12:12">
      <c r="L2558" s="16"/>
    </row>
    <row r="2559" spans="12:12">
      <c r="L2559" s="16"/>
    </row>
    <row r="2560" spans="12:12">
      <c r="L2560" s="16"/>
    </row>
    <row r="2561" spans="12:12">
      <c r="L2561" s="16"/>
    </row>
    <row r="2562" spans="12:12">
      <c r="L2562" s="16"/>
    </row>
    <row r="2563" spans="12:12">
      <c r="L2563" s="16"/>
    </row>
    <row r="2564" spans="12:12">
      <c r="L2564" s="16"/>
    </row>
    <row r="2565" spans="12:12">
      <c r="L2565" s="16"/>
    </row>
    <row r="2566" spans="12:12">
      <c r="L2566" s="16"/>
    </row>
    <row r="2567" spans="12:12">
      <c r="L2567" s="16"/>
    </row>
    <row r="2568" spans="12:12">
      <c r="L2568" s="16"/>
    </row>
    <row r="2569" spans="12:12">
      <c r="L2569" s="16"/>
    </row>
    <row r="2570" spans="12:12">
      <c r="L2570" s="16"/>
    </row>
    <row r="2571" spans="12:12">
      <c r="L2571" s="16"/>
    </row>
    <row r="2572" spans="12:12">
      <c r="L2572" s="16"/>
    </row>
    <row r="2573" spans="12:12">
      <c r="L2573" s="16"/>
    </row>
    <row r="2574" spans="12:12">
      <c r="L2574" s="16"/>
    </row>
    <row r="2575" spans="12:12">
      <c r="L2575" s="16"/>
    </row>
    <row r="2576" spans="12:12">
      <c r="L2576" s="16"/>
    </row>
    <row r="2577" spans="12:12">
      <c r="L2577" s="16"/>
    </row>
    <row r="2578" spans="12:12">
      <c r="L2578" s="16"/>
    </row>
    <row r="2579" spans="12:12">
      <c r="L2579" s="16"/>
    </row>
    <row r="2580" spans="12:12">
      <c r="L2580" s="16"/>
    </row>
    <row r="2581" spans="12:12">
      <c r="L2581" s="16"/>
    </row>
    <row r="2582" spans="12:12">
      <c r="L2582" s="16"/>
    </row>
    <row r="2583" spans="12:12">
      <c r="L2583" s="16"/>
    </row>
    <row r="2584" spans="12:12">
      <c r="L2584" s="16"/>
    </row>
    <row r="2585" spans="12:12">
      <c r="L2585" s="16"/>
    </row>
    <row r="2586" spans="12:12">
      <c r="L2586" s="16"/>
    </row>
    <row r="2587" spans="12:12">
      <c r="L2587" s="16"/>
    </row>
    <row r="2588" spans="12:12">
      <c r="L2588" s="16"/>
    </row>
    <row r="2589" spans="12:12">
      <c r="L2589" s="16"/>
    </row>
    <row r="2590" spans="12:12">
      <c r="L2590" s="16"/>
    </row>
    <row r="2591" spans="12:12">
      <c r="L2591" s="16"/>
    </row>
    <row r="2592" spans="12:12">
      <c r="L2592" s="16"/>
    </row>
    <row r="2593" spans="12:12">
      <c r="L2593" s="16"/>
    </row>
    <row r="2594" spans="12:12">
      <c r="L2594" s="16"/>
    </row>
    <row r="2595" spans="12:12">
      <c r="L2595" s="16"/>
    </row>
    <row r="2596" spans="12:12">
      <c r="L2596" s="16"/>
    </row>
    <row r="2597" spans="12:12">
      <c r="L2597" s="16"/>
    </row>
    <row r="2598" spans="12:12">
      <c r="L2598" s="16"/>
    </row>
    <row r="2599" spans="12:12">
      <c r="L2599" s="16"/>
    </row>
    <row r="2600" spans="12:12">
      <c r="L2600" s="16"/>
    </row>
    <row r="2601" spans="12:12">
      <c r="L2601" s="16"/>
    </row>
    <row r="2602" spans="12:12">
      <c r="L2602" s="16"/>
    </row>
    <row r="2603" spans="12:12">
      <c r="L2603" s="16"/>
    </row>
    <row r="2604" spans="12:12">
      <c r="L2604" s="16"/>
    </row>
    <row r="2605" spans="12:12">
      <c r="L2605" s="16"/>
    </row>
    <row r="2606" spans="12:12">
      <c r="L2606" s="16"/>
    </row>
    <row r="2607" spans="12:12">
      <c r="L2607" s="16"/>
    </row>
    <row r="2608" spans="12:12">
      <c r="L2608" s="16"/>
    </row>
    <row r="2609" spans="12:12">
      <c r="L2609" s="16"/>
    </row>
    <row r="2610" spans="12:12">
      <c r="L2610" s="16"/>
    </row>
    <row r="2611" spans="12:12">
      <c r="L2611" s="16"/>
    </row>
    <row r="2612" spans="12:12">
      <c r="L2612" s="16"/>
    </row>
    <row r="2613" spans="12:12">
      <c r="L2613" s="16"/>
    </row>
    <row r="2614" spans="12:12">
      <c r="L2614" s="16"/>
    </row>
    <row r="2615" spans="12:12">
      <c r="L2615" s="16"/>
    </row>
    <row r="2616" spans="12:12">
      <c r="L2616" s="16"/>
    </row>
    <row r="2617" spans="12:12">
      <c r="L2617" s="16"/>
    </row>
    <row r="2618" spans="12:12">
      <c r="L2618" s="16"/>
    </row>
    <row r="2619" spans="12:12">
      <c r="L2619" s="16"/>
    </row>
    <row r="2620" spans="12:12">
      <c r="L2620" s="16"/>
    </row>
    <row r="2621" spans="12:12">
      <c r="L2621" s="16"/>
    </row>
    <row r="2622" spans="12:12">
      <c r="L2622" s="16"/>
    </row>
    <row r="2623" spans="12:12">
      <c r="L2623" s="16"/>
    </row>
    <row r="2624" spans="12:12">
      <c r="L2624" s="16"/>
    </row>
    <row r="2625" spans="12:12">
      <c r="L2625" s="16"/>
    </row>
    <row r="2626" spans="12:12">
      <c r="L2626" s="16"/>
    </row>
    <row r="2627" spans="12:12">
      <c r="L2627" s="16"/>
    </row>
    <row r="2628" spans="12:12">
      <c r="L2628" s="16"/>
    </row>
    <row r="2629" spans="12:12">
      <c r="L2629" s="16"/>
    </row>
    <row r="2630" spans="12:12">
      <c r="L2630" s="16"/>
    </row>
    <row r="2631" spans="12:12">
      <c r="L2631" s="16"/>
    </row>
    <row r="2632" spans="12:12">
      <c r="L2632" s="16"/>
    </row>
    <row r="2633" spans="12:12">
      <c r="L2633" s="16"/>
    </row>
    <row r="2634" spans="12:12">
      <c r="L2634" s="16"/>
    </row>
    <row r="2635" spans="12:12">
      <c r="L2635" s="16"/>
    </row>
    <row r="2636" spans="12:12">
      <c r="L2636" s="16"/>
    </row>
    <row r="2637" spans="12:12">
      <c r="L2637" s="16"/>
    </row>
    <row r="2638" spans="12:12">
      <c r="L2638" s="16"/>
    </row>
    <row r="2639" spans="12:12">
      <c r="L2639" s="16"/>
    </row>
    <row r="2640" spans="12:12">
      <c r="L2640" s="16"/>
    </row>
    <row r="2641" spans="12:12">
      <c r="L2641" s="16"/>
    </row>
    <row r="2642" spans="12:12">
      <c r="L2642" s="16"/>
    </row>
    <row r="2643" spans="12:12">
      <c r="L2643" s="16"/>
    </row>
    <row r="2644" spans="12:12">
      <c r="L2644" s="16"/>
    </row>
    <row r="2645" spans="12:12">
      <c r="L2645" s="16"/>
    </row>
    <row r="2646" spans="12:12">
      <c r="L2646" s="16"/>
    </row>
    <row r="2647" spans="12:12">
      <c r="L2647" s="16"/>
    </row>
    <row r="2648" spans="12:12">
      <c r="L2648" s="16"/>
    </row>
    <row r="2649" spans="12:12">
      <c r="L2649" s="16"/>
    </row>
    <row r="2650" spans="12:12">
      <c r="L2650" s="16"/>
    </row>
    <row r="2651" spans="12:12">
      <c r="L2651" s="16"/>
    </row>
    <row r="2652" spans="12:12">
      <c r="L2652" s="16"/>
    </row>
    <row r="2653" spans="12:12">
      <c r="L2653" s="16"/>
    </row>
    <row r="2654" spans="12:12">
      <c r="L2654" s="16"/>
    </row>
    <row r="2655" spans="12:12">
      <c r="L2655" s="16"/>
    </row>
    <row r="2656" spans="12:12">
      <c r="L2656" s="16"/>
    </row>
    <row r="2657" spans="12:12">
      <c r="L2657" s="16"/>
    </row>
    <row r="2658" spans="12:12">
      <c r="L2658" s="16"/>
    </row>
    <row r="2659" spans="12:12">
      <c r="L2659" s="16"/>
    </row>
    <row r="2660" spans="12:12">
      <c r="L2660" s="16"/>
    </row>
    <row r="2661" spans="12:12">
      <c r="L2661" s="16"/>
    </row>
    <row r="2662" spans="12:12">
      <c r="L2662" s="16"/>
    </row>
    <row r="2663" spans="12:12">
      <c r="L2663" s="16"/>
    </row>
    <row r="2664" spans="12:12">
      <c r="L2664" s="16"/>
    </row>
    <row r="2665" spans="12:12">
      <c r="L2665" s="16"/>
    </row>
    <row r="2666" spans="12:12">
      <c r="L2666" s="16"/>
    </row>
    <row r="2667" spans="12:12">
      <c r="L2667" s="16"/>
    </row>
    <row r="2668" spans="12:12">
      <c r="L2668" s="16"/>
    </row>
    <row r="2669" spans="12:12">
      <c r="L2669" s="16"/>
    </row>
    <row r="2670" spans="12:12">
      <c r="L2670" s="16"/>
    </row>
    <row r="2671" spans="12:12">
      <c r="L2671" s="16"/>
    </row>
    <row r="2672" spans="12:12">
      <c r="L2672" s="16"/>
    </row>
    <row r="2673" spans="12:12">
      <c r="L2673" s="16"/>
    </row>
    <row r="2674" spans="12:12">
      <c r="L2674" s="16"/>
    </row>
    <row r="2675" spans="12:12">
      <c r="L2675" s="16"/>
    </row>
    <row r="2676" spans="12:12">
      <c r="L2676" s="16"/>
    </row>
    <row r="2677" spans="12:12">
      <c r="L2677" s="16"/>
    </row>
    <row r="2678" spans="12:12">
      <c r="L2678" s="16"/>
    </row>
    <row r="2679" spans="12:12">
      <c r="L2679" s="16"/>
    </row>
    <row r="2680" spans="12:12">
      <c r="L2680" s="16"/>
    </row>
    <row r="2681" spans="12:12">
      <c r="L2681" s="16"/>
    </row>
    <row r="2682" spans="12:12">
      <c r="L2682" s="16"/>
    </row>
    <row r="2683" spans="12:12">
      <c r="L2683" s="16"/>
    </row>
    <row r="2684" spans="12:12">
      <c r="L2684" s="16"/>
    </row>
    <row r="2685" spans="12:12">
      <c r="L2685" s="16"/>
    </row>
    <row r="2686" spans="12:12">
      <c r="L2686" s="16"/>
    </row>
    <row r="2687" spans="12:12">
      <c r="L2687" s="16"/>
    </row>
    <row r="2688" spans="12:12">
      <c r="L2688" s="16"/>
    </row>
    <row r="2689" spans="12:12">
      <c r="L2689" s="16"/>
    </row>
    <row r="2690" spans="12:12">
      <c r="L2690" s="16"/>
    </row>
    <row r="2691" spans="12:12">
      <c r="L2691" s="16"/>
    </row>
    <row r="2692" spans="12:12">
      <c r="L2692" s="16"/>
    </row>
    <row r="2693" spans="12:12">
      <c r="L2693" s="16"/>
    </row>
    <row r="2694" spans="12:12">
      <c r="L2694" s="16"/>
    </row>
    <row r="2695" spans="12:12">
      <c r="L2695" s="16"/>
    </row>
    <row r="2696" spans="12:12">
      <c r="L2696" s="16"/>
    </row>
    <row r="2697" spans="12:12">
      <c r="L2697" s="16"/>
    </row>
    <row r="2698" spans="12:12">
      <c r="L2698" s="16"/>
    </row>
    <row r="2699" spans="12:12">
      <c r="L2699" s="16"/>
    </row>
    <row r="2700" spans="12:12">
      <c r="L2700" s="16"/>
    </row>
    <row r="2701" spans="12:12">
      <c r="L2701" s="16"/>
    </row>
    <row r="2702" spans="12:12">
      <c r="L2702" s="16"/>
    </row>
    <row r="2703" spans="12:12">
      <c r="L2703" s="16"/>
    </row>
    <row r="2704" spans="12:12">
      <c r="L2704" s="16"/>
    </row>
    <row r="2705" spans="12:12">
      <c r="L2705" s="16"/>
    </row>
    <row r="2706" spans="12:12">
      <c r="L2706" s="16"/>
    </row>
    <row r="2707" spans="12:12">
      <c r="L2707" s="16"/>
    </row>
    <row r="2708" spans="12:12">
      <c r="L2708" s="16"/>
    </row>
    <row r="2709" spans="12:12">
      <c r="L2709" s="16"/>
    </row>
    <row r="2710" spans="12:12">
      <c r="L2710" s="16"/>
    </row>
    <row r="2711" spans="12:12">
      <c r="L2711" s="16"/>
    </row>
    <row r="2712" spans="12:12">
      <c r="L2712" s="16"/>
    </row>
    <row r="2713" spans="12:12">
      <c r="L2713" s="16"/>
    </row>
    <row r="2714" spans="12:12">
      <c r="L2714" s="16"/>
    </row>
    <row r="2715" spans="12:12">
      <c r="L2715" s="16"/>
    </row>
    <row r="2716" spans="12:12">
      <c r="L2716" s="16"/>
    </row>
    <row r="2717" spans="12:12">
      <c r="L2717" s="16"/>
    </row>
    <row r="2718" spans="12:12">
      <c r="L2718" s="16"/>
    </row>
    <row r="2719" spans="12:12">
      <c r="L2719" s="16"/>
    </row>
    <row r="2720" spans="12:12">
      <c r="L2720" s="16"/>
    </row>
    <row r="2721" spans="12:12">
      <c r="L2721" s="16"/>
    </row>
    <row r="2722" spans="12:12">
      <c r="L2722" s="16"/>
    </row>
    <row r="2723" spans="12:12">
      <c r="L2723" s="16"/>
    </row>
    <row r="2724" spans="12:12">
      <c r="L2724" s="16"/>
    </row>
    <row r="2725" spans="12:12">
      <c r="L2725" s="16"/>
    </row>
    <row r="2726" spans="12:12">
      <c r="L2726" s="16"/>
    </row>
    <row r="2727" spans="12:12">
      <c r="L2727" s="16"/>
    </row>
    <row r="2728" spans="12:12">
      <c r="L2728" s="16"/>
    </row>
    <row r="2729" spans="12:12">
      <c r="L2729" s="16"/>
    </row>
    <row r="2730" spans="12:12">
      <c r="L2730" s="16"/>
    </row>
    <row r="2731" spans="12:12">
      <c r="L2731" s="16"/>
    </row>
    <row r="2732" spans="12:12">
      <c r="L2732" s="16"/>
    </row>
    <row r="2733" spans="12:12">
      <c r="L2733" s="16"/>
    </row>
    <row r="2734" spans="12:12">
      <c r="L2734" s="16"/>
    </row>
    <row r="2735" spans="12:12">
      <c r="L2735" s="16"/>
    </row>
    <row r="2736" spans="12:12">
      <c r="L2736" s="16"/>
    </row>
    <row r="2737" spans="12:12">
      <c r="L2737" s="16"/>
    </row>
    <row r="2738" spans="12:12">
      <c r="L2738" s="16"/>
    </row>
    <row r="2739" spans="12:12">
      <c r="L2739" s="16"/>
    </row>
    <row r="2740" spans="12:12">
      <c r="L2740" s="16"/>
    </row>
    <row r="2741" spans="12:12">
      <c r="L2741" s="16"/>
    </row>
    <row r="2742" spans="12:12">
      <c r="L2742" s="16"/>
    </row>
    <row r="2743" spans="12:12">
      <c r="L2743" s="16"/>
    </row>
    <row r="2744" spans="12:12">
      <c r="L2744" s="16"/>
    </row>
    <row r="2745" spans="12:12">
      <c r="L2745" s="16"/>
    </row>
    <row r="2746" spans="12:12">
      <c r="L2746" s="16"/>
    </row>
    <row r="2747" spans="12:12">
      <c r="L2747" s="16"/>
    </row>
    <row r="2748" spans="12:12">
      <c r="L2748" s="16"/>
    </row>
    <row r="2749" spans="12:12">
      <c r="L2749" s="16"/>
    </row>
    <row r="2750" spans="12:12">
      <c r="L2750" s="16"/>
    </row>
    <row r="2751" spans="12:12">
      <c r="L2751" s="16"/>
    </row>
    <row r="2752" spans="12:12">
      <c r="L2752" s="16"/>
    </row>
    <row r="2753" spans="12:12">
      <c r="L2753" s="16"/>
    </row>
    <row r="2754" spans="12:12">
      <c r="L2754" s="16"/>
    </row>
    <row r="2755" spans="12:12">
      <c r="L2755" s="16"/>
    </row>
    <row r="2756" spans="12:12">
      <c r="L2756" s="16"/>
    </row>
    <row r="2757" spans="12:12">
      <c r="L2757" s="16"/>
    </row>
    <row r="2758" spans="12:12">
      <c r="L2758" s="16"/>
    </row>
    <row r="2759" spans="12:12">
      <c r="L2759" s="16"/>
    </row>
    <row r="2760" spans="12:12">
      <c r="L2760" s="16"/>
    </row>
    <row r="2761" spans="12:12">
      <c r="L2761" s="16"/>
    </row>
    <row r="2762" spans="12:12">
      <c r="L2762" s="16"/>
    </row>
    <row r="2763" spans="12:12">
      <c r="L2763" s="16"/>
    </row>
    <row r="2764" spans="12:12">
      <c r="L2764" s="16"/>
    </row>
    <row r="2765" spans="12:12">
      <c r="L2765" s="16"/>
    </row>
    <row r="2766" spans="12:12">
      <c r="L2766" s="16"/>
    </row>
    <row r="2767" spans="12:12">
      <c r="L2767" s="16"/>
    </row>
    <row r="2768" spans="12:12">
      <c r="L2768" s="16"/>
    </row>
    <row r="2769" spans="12:12">
      <c r="L2769" s="16"/>
    </row>
    <row r="2770" spans="12:12">
      <c r="L2770" s="16"/>
    </row>
    <row r="2771" spans="12:12">
      <c r="L2771" s="16"/>
    </row>
    <row r="2772" spans="12:12">
      <c r="L2772" s="16"/>
    </row>
    <row r="2773" spans="12:12">
      <c r="L2773" s="16"/>
    </row>
    <row r="2774" spans="12:12">
      <c r="L2774" s="16"/>
    </row>
    <row r="2775" spans="12:12">
      <c r="L2775" s="16"/>
    </row>
    <row r="2776" spans="12:12">
      <c r="L2776" s="16"/>
    </row>
    <row r="2777" spans="12:12">
      <c r="L2777" s="16"/>
    </row>
    <row r="2778" spans="12:12">
      <c r="L2778" s="16"/>
    </row>
    <row r="2779" spans="12:12">
      <c r="L2779" s="16"/>
    </row>
    <row r="2780" spans="12:12">
      <c r="L2780" s="16"/>
    </row>
    <row r="2781" spans="12:12">
      <c r="L2781" s="16"/>
    </row>
    <row r="2782" spans="12:12">
      <c r="L2782" s="16"/>
    </row>
    <row r="2783" spans="12:12">
      <c r="L2783" s="16"/>
    </row>
    <row r="2784" spans="12:12">
      <c r="L2784" s="16"/>
    </row>
    <row r="2785" spans="12:12">
      <c r="L2785" s="16"/>
    </row>
    <row r="2786" spans="12:12">
      <c r="L2786" s="16"/>
    </row>
    <row r="2787" spans="12:12">
      <c r="L2787" s="16"/>
    </row>
    <row r="2788" spans="12:12">
      <c r="L2788" s="16"/>
    </row>
    <row r="2789" spans="12:12">
      <c r="L2789" s="16"/>
    </row>
    <row r="2790" spans="12:12">
      <c r="L2790" s="16"/>
    </row>
    <row r="2791" spans="12:12">
      <c r="L2791" s="16"/>
    </row>
    <row r="2792" spans="12:12">
      <c r="L2792" s="16"/>
    </row>
    <row r="2793" spans="12:12">
      <c r="L2793" s="16"/>
    </row>
    <row r="2794" spans="12:12">
      <c r="L2794" s="16"/>
    </row>
    <row r="2795" spans="12:12">
      <c r="L2795" s="16"/>
    </row>
    <row r="2796" spans="12:12">
      <c r="L2796" s="16"/>
    </row>
    <row r="2797" spans="12:12">
      <c r="L2797" s="16"/>
    </row>
    <row r="2798" spans="12:12">
      <c r="L2798" s="16"/>
    </row>
    <row r="2799" spans="12:12">
      <c r="L2799" s="16"/>
    </row>
    <row r="2800" spans="12:12">
      <c r="L2800" s="16"/>
    </row>
    <row r="2801" spans="12:12">
      <c r="L2801" s="16"/>
    </row>
    <row r="2802" spans="12:12">
      <c r="L2802" s="16"/>
    </row>
    <row r="2803" spans="12:12">
      <c r="L2803" s="16"/>
    </row>
    <row r="2804" spans="12:12">
      <c r="L2804" s="16"/>
    </row>
    <row r="2805" spans="12:12">
      <c r="L2805" s="16"/>
    </row>
    <row r="2806" spans="12:12">
      <c r="L2806" s="16"/>
    </row>
    <row r="2807" spans="12:12">
      <c r="L2807" s="16"/>
    </row>
    <row r="2808" spans="12:12">
      <c r="L2808" s="16"/>
    </row>
    <row r="2809" spans="12:12">
      <c r="L2809" s="16"/>
    </row>
    <row r="2810" spans="12:12">
      <c r="L2810" s="16"/>
    </row>
    <row r="2811" spans="12:12">
      <c r="L2811" s="16"/>
    </row>
    <row r="2812" spans="12:12">
      <c r="L2812" s="16"/>
    </row>
    <row r="2813" spans="12:12">
      <c r="L2813" s="16"/>
    </row>
    <row r="2814" spans="12:12">
      <c r="L2814" s="16"/>
    </row>
    <row r="2815" spans="12:12">
      <c r="L2815" s="16"/>
    </row>
    <row r="2816" spans="12:12">
      <c r="L2816" s="16"/>
    </row>
    <row r="2817" spans="12:12">
      <c r="L2817" s="16"/>
    </row>
    <row r="2818" spans="12:12">
      <c r="L2818" s="16"/>
    </row>
    <row r="2819" spans="12:12">
      <c r="L2819" s="16"/>
    </row>
    <row r="2820" spans="12:12">
      <c r="L2820" s="16"/>
    </row>
    <row r="2821" spans="12:12">
      <c r="L2821" s="16"/>
    </row>
    <row r="2822" spans="12:12">
      <c r="L2822" s="16"/>
    </row>
    <row r="2823" spans="12:12">
      <c r="L2823" s="16"/>
    </row>
    <row r="2824" spans="12:12">
      <c r="L2824" s="16"/>
    </row>
    <row r="2825" spans="12:12">
      <c r="L2825" s="16"/>
    </row>
    <row r="2826" spans="12:12">
      <c r="L2826" s="16"/>
    </row>
    <row r="2827" spans="12:12">
      <c r="L2827" s="16"/>
    </row>
    <row r="2828" spans="12:12">
      <c r="L2828" s="16"/>
    </row>
    <row r="2829" spans="12:12">
      <c r="L2829" s="16"/>
    </row>
    <row r="2830" spans="12:12">
      <c r="L2830" s="16"/>
    </row>
    <row r="2831" spans="12:12">
      <c r="L2831" s="16"/>
    </row>
    <row r="2832" spans="12:12">
      <c r="L2832" s="16"/>
    </row>
    <row r="2833" spans="12:12">
      <c r="L2833" s="16"/>
    </row>
    <row r="2834" spans="12:12">
      <c r="L2834" s="16"/>
    </row>
    <row r="2835" spans="12:12">
      <c r="L2835" s="16"/>
    </row>
    <row r="2836" spans="12:12">
      <c r="L2836" s="16"/>
    </row>
    <row r="2837" spans="12:12">
      <c r="L2837" s="16"/>
    </row>
    <row r="2838" spans="12:12">
      <c r="L2838" s="16"/>
    </row>
    <row r="2839" spans="12:12">
      <c r="L2839" s="16"/>
    </row>
    <row r="2840" spans="12:12">
      <c r="L2840" s="16"/>
    </row>
    <row r="2841" spans="12:12">
      <c r="L2841" s="16"/>
    </row>
    <row r="2842" spans="12:12">
      <c r="L2842" s="16"/>
    </row>
    <row r="2843" spans="12:12">
      <c r="L2843" s="16"/>
    </row>
    <row r="2844" spans="12:12">
      <c r="L2844" s="16"/>
    </row>
    <row r="2845" spans="12:12">
      <c r="L2845" s="16"/>
    </row>
    <row r="2846" spans="12:12">
      <c r="L2846" s="16"/>
    </row>
    <row r="2847" spans="12:12">
      <c r="L2847" s="16"/>
    </row>
    <row r="2848" spans="12:12">
      <c r="L2848" s="16"/>
    </row>
    <row r="2849" spans="12:12">
      <c r="L2849" s="16"/>
    </row>
    <row r="2850" spans="12:12">
      <c r="L2850" s="16"/>
    </row>
    <row r="2851" spans="12:12">
      <c r="L2851" s="16"/>
    </row>
    <row r="2852" spans="12:12">
      <c r="L2852" s="16"/>
    </row>
    <row r="2853" spans="12:12">
      <c r="L2853" s="16"/>
    </row>
    <row r="2854" spans="12:12">
      <c r="L2854" s="16"/>
    </row>
    <row r="2855" spans="12:12">
      <c r="L2855" s="16"/>
    </row>
    <row r="2856" spans="12:12">
      <c r="L2856" s="16"/>
    </row>
    <row r="2857" spans="12:12">
      <c r="L2857" s="16"/>
    </row>
    <row r="2858" spans="12:12">
      <c r="L2858" s="16"/>
    </row>
    <row r="2859" spans="12:12">
      <c r="L2859" s="16"/>
    </row>
    <row r="2860" spans="12:12">
      <c r="L2860" s="16"/>
    </row>
    <row r="2861" spans="12:12">
      <c r="L2861" s="16"/>
    </row>
    <row r="2862" spans="12:12">
      <c r="L2862" s="16"/>
    </row>
    <row r="2863" spans="12:12">
      <c r="L2863" s="16"/>
    </row>
    <row r="2864" spans="12:12">
      <c r="L2864" s="16"/>
    </row>
    <row r="2865" spans="12:12">
      <c r="L2865" s="16"/>
    </row>
    <row r="2866" spans="12:12">
      <c r="L2866" s="16"/>
    </row>
    <row r="2867" spans="12:12">
      <c r="L2867" s="16"/>
    </row>
    <row r="2868" spans="12:12">
      <c r="L2868" s="16"/>
    </row>
    <row r="2869" spans="12:12">
      <c r="L2869" s="16"/>
    </row>
    <row r="2870" spans="12:12">
      <c r="L2870" s="16"/>
    </row>
    <row r="2871" spans="12:12">
      <c r="L2871" s="16"/>
    </row>
    <row r="2872" spans="12:12">
      <c r="L2872" s="16"/>
    </row>
    <row r="2873" spans="12:12">
      <c r="L2873" s="16"/>
    </row>
    <row r="2874" spans="12:12">
      <c r="L2874" s="16"/>
    </row>
    <row r="2875" spans="12:12">
      <c r="L2875" s="16"/>
    </row>
    <row r="2876" spans="12:12">
      <c r="L2876" s="16"/>
    </row>
    <row r="2877" spans="12:12">
      <c r="L2877" s="16"/>
    </row>
    <row r="2878" spans="12:12">
      <c r="L2878" s="16"/>
    </row>
    <row r="2879" spans="12:12">
      <c r="L2879" s="16"/>
    </row>
    <row r="2880" spans="12:12">
      <c r="L2880" s="16"/>
    </row>
    <row r="2881" spans="12:12">
      <c r="L2881" s="16"/>
    </row>
    <row r="2882" spans="12:12">
      <c r="L2882" s="16"/>
    </row>
    <row r="2883" spans="12:12">
      <c r="L2883" s="16"/>
    </row>
    <row r="2884" spans="12:12">
      <c r="L2884" s="16"/>
    </row>
    <row r="2885" spans="12:12">
      <c r="L2885" s="16"/>
    </row>
    <row r="2886" spans="12:12">
      <c r="L2886" s="16"/>
    </row>
    <row r="2887" spans="12:12">
      <c r="L2887" s="16"/>
    </row>
    <row r="2888" spans="12:12">
      <c r="L2888" s="16"/>
    </row>
    <row r="2889" spans="12:12">
      <c r="L2889" s="16"/>
    </row>
    <row r="2890" spans="12:12">
      <c r="L2890" s="16"/>
    </row>
    <row r="2891" spans="12:12">
      <c r="L2891" s="16"/>
    </row>
    <row r="2892" spans="12:12">
      <c r="L2892" s="16"/>
    </row>
    <row r="2893" spans="12:12">
      <c r="L2893" s="16"/>
    </row>
    <row r="2894" spans="12:12">
      <c r="L2894" s="16"/>
    </row>
    <row r="2895" spans="12:12">
      <c r="L2895" s="16"/>
    </row>
    <row r="2896" spans="12:12">
      <c r="L2896" s="16"/>
    </row>
    <row r="2897" spans="12:12">
      <c r="L2897" s="16"/>
    </row>
    <row r="2898" spans="12:12">
      <c r="L2898" s="16"/>
    </row>
    <row r="2899" spans="12:12">
      <c r="L2899" s="16"/>
    </row>
    <row r="2900" spans="12:12">
      <c r="L2900" s="16"/>
    </row>
    <row r="2901" spans="12:12">
      <c r="L2901" s="16"/>
    </row>
    <row r="2902" spans="12:12">
      <c r="L2902" s="16"/>
    </row>
    <row r="2903" spans="12:12">
      <c r="L2903" s="16"/>
    </row>
    <row r="2904" spans="12:12">
      <c r="L2904" s="16"/>
    </row>
    <row r="2905" spans="12:12">
      <c r="L2905" s="16"/>
    </row>
    <row r="2906" spans="12:12">
      <c r="L2906" s="16"/>
    </row>
    <row r="2907" spans="12:12">
      <c r="L2907" s="16"/>
    </row>
    <row r="2908" spans="12:12">
      <c r="L2908" s="16"/>
    </row>
    <row r="2909" spans="12:12">
      <c r="L2909" s="16"/>
    </row>
    <row r="2910" spans="12:12">
      <c r="L2910" s="16"/>
    </row>
    <row r="2911" spans="12:12">
      <c r="L2911" s="16"/>
    </row>
    <row r="2912" spans="12:12">
      <c r="L2912" s="16"/>
    </row>
    <row r="2913" spans="12:12">
      <c r="L2913" s="16"/>
    </row>
    <row r="2914" spans="12:12">
      <c r="L2914" s="16"/>
    </row>
    <row r="2915" spans="12:12">
      <c r="L2915" s="16"/>
    </row>
    <row r="2916" spans="12:12">
      <c r="L2916" s="16"/>
    </row>
    <row r="2917" spans="12:12">
      <c r="L2917" s="16"/>
    </row>
    <row r="2918" spans="12:12">
      <c r="L2918" s="16"/>
    </row>
    <row r="2919" spans="12:12">
      <c r="L2919" s="16"/>
    </row>
    <row r="2920" spans="12:12">
      <c r="L2920" s="16"/>
    </row>
    <row r="2921" spans="12:12">
      <c r="L2921" s="16"/>
    </row>
    <row r="2922" spans="12:12">
      <c r="L2922" s="16"/>
    </row>
    <row r="2923" spans="12:12">
      <c r="L2923" s="16"/>
    </row>
    <row r="2924" spans="12:12">
      <c r="L2924" s="16"/>
    </row>
    <row r="2925" spans="12:12">
      <c r="L2925" s="16"/>
    </row>
    <row r="2926" spans="12:12">
      <c r="L2926" s="16"/>
    </row>
    <row r="2927" spans="12:12">
      <c r="L2927" s="16"/>
    </row>
    <row r="2928" spans="12:12">
      <c r="L2928" s="16"/>
    </row>
    <row r="2929" spans="12:12">
      <c r="L2929" s="16"/>
    </row>
    <row r="2930" spans="12:12">
      <c r="L2930" s="16"/>
    </row>
    <row r="2931" spans="12:12">
      <c r="L2931" s="16"/>
    </row>
    <row r="2932" spans="12:12">
      <c r="L2932" s="16"/>
    </row>
    <row r="2933" spans="12:12">
      <c r="L2933" s="16"/>
    </row>
    <row r="2934" spans="12:12">
      <c r="L2934" s="16"/>
    </row>
    <row r="2935" spans="12:12">
      <c r="L2935" s="16"/>
    </row>
    <row r="2936" spans="12:12">
      <c r="L2936" s="16"/>
    </row>
    <row r="2937" spans="12:12">
      <c r="L2937" s="16"/>
    </row>
    <row r="2938" spans="12:12">
      <c r="L2938" s="16"/>
    </row>
    <row r="2939" spans="12:12">
      <c r="L2939" s="16"/>
    </row>
    <row r="2940" spans="12:12">
      <c r="L2940" s="16"/>
    </row>
    <row r="2941" spans="12:12">
      <c r="L2941" s="16"/>
    </row>
    <row r="2942" spans="12:12">
      <c r="L2942" s="16"/>
    </row>
    <row r="2943" spans="12:12">
      <c r="L2943" s="16"/>
    </row>
    <row r="2944" spans="12:12">
      <c r="L2944" s="16"/>
    </row>
    <row r="2945" spans="12:12">
      <c r="L2945" s="16"/>
    </row>
    <row r="2946" spans="12:12">
      <c r="L2946" s="16"/>
    </row>
    <row r="2947" spans="12:12">
      <c r="L2947" s="16"/>
    </row>
    <row r="2948" spans="12:12">
      <c r="L2948" s="16"/>
    </row>
    <row r="2949" spans="12:12">
      <c r="L2949" s="16"/>
    </row>
    <row r="2950" spans="12:12">
      <c r="L2950" s="16"/>
    </row>
    <row r="2951" spans="12:12">
      <c r="L2951" s="16"/>
    </row>
    <row r="2952" spans="12:12">
      <c r="L2952" s="16"/>
    </row>
    <row r="2953" spans="12:12">
      <c r="L2953" s="16"/>
    </row>
    <row r="2954" spans="12:12">
      <c r="L2954" s="16"/>
    </row>
    <row r="2955" spans="12:12">
      <c r="L2955" s="16"/>
    </row>
    <row r="2956" spans="12:12">
      <c r="L2956" s="16"/>
    </row>
    <row r="2957" spans="12:12">
      <c r="L2957" s="16"/>
    </row>
    <row r="2958" spans="12:12">
      <c r="L2958" s="16"/>
    </row>
    <row r="2959" spans="12:12">
      <c r="L2959" s="16"/>
    </row>
    <row r="2960" spans="12:12">
      <c r="L2960" s="16"/>
    </row>
    <row r="2961" spans="12:12">
      <c r="L2961" s="16"/>
    </row>
    <row r="2962" spans="12:12">
      <c r="L2962" s="16"/>
    </row>
    <row r="2963" spans="12:12">
      <c r="L2963" s="16"/>
    </row>
    <row r="2964" spans="12:12">
      <c r="L2964" s="16"/>
    </row>
    <row r="2965" spans="12:12">
      <c r="L2965" s="16"/>
    </row>
    <row r="2966" spans="12:12">
      <c r="L2966" s="16"/>
    </row>
    <row r="2967" spans="12:12">
      <c r="L2967" s="16"/>
    </row>
    <row r="2968" spans="12:12">
      <c r="L2968" s="16"/>
    </row>
    <row r="2969" spans="12:12">
      <c r="L2969" s="16"/>
    </row>
    <row r="2970" spans="12:12">
      <c r="L2970" s="16"/>
    </row>
    <row r="2971" spans="12:12">
      <c r="L2971" s="16"/>
    </row>
    <row r="2972" spans="12:12">
      <c r="L2972" s="16"/>
    </row>
    <row r="2973" spans="12:12">
      <c r="L2973" s="16"/>
    </row>
    <row r="2974" spans="12:12">
      <c r="L2974" s="16"/>
    </row>
    <row r="2975" spans="12:12">
      <c r="L2975" s="16"/>
    </row>
    <row r="2976" spans="12:12">
      <c r="L2976" s="16"/>
    </row>
    <row r="2977" spans="12:12">
      <c r="L2977" s="16"/>
    </row>
    <row r="2978" spans="12:12">
      <c r="L2978" s="16"/>
    </row>
    <row r="2979" spans="12:12">
      <c r="L2979" s="16"/>
    </row>
    <row r="2980" spans="12:12">
      <c r="L2980" s="16"/>
    </row>
    <row r="2981" spans="12:12">
      <c r="L2981" s="16"/>
    </row>
    <row r="2982" spans="12:12">
      <c r="L2982" s="16"/>
    </row>
    <row r="2983" spans="12:12">
      <c r="L2983" s="16"/>
    </row>
    <row r="2984" spans="12:12">
      <c r="L2984" s="16"/>
    </row>
    <row r="2985" spans="12:12">
      <c r="L2985" s="16"/>
    </row>
    <row r="2986" spans="12:12">
      <c r="L2986" s="16"/>
    </row>
    <row r="2987" spans="12:12">
      <c r="L2987" s="16"/>
    </row>
    <row r="2988" spans="12:12">
      <c r="L2988" s="16"/>
    </row>
    <row r="2989" spans="12:12">
      <c r="L2989" s="16"/>
    </row>
    <row r="2990" spans="12:12">
      <c r="L2990" s="16"/>
    </row>
    <row r="2991" spans="12:12">
      <c r="L2991" s="16"/>
    </row>
    <row r="2992" spans="12:12">
      <c r="L2992" s="16"/>
    </row>
    <row r="2993" spans="12:12">
      <c r="L2993" s="16"/>
    </row>
    <row r="2994" spans="12:12">
      <c r="L2994" s="16"/>
    </row>
    <row r="2995" spans="12:12">
      <c r="L2995" s="16"/>
    </row>
    <row r="2996" spans="12:12">
      <c r="L2996" s="16"/>
    </row>
    <row r="2997" spans="12:12">
      <c r="L2997" s="16"/>
    </row>
    <row r="2998" spans="12:12">
      <c r="L2998" s="16"/>
    </row>
    <row r="2999" spans="12:12">
      <c r="L2999" s="16"/>
    </row>
    <row r="3000" spans="12:12">
      <c r="L3000" s="16"/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16</vt:i4>
      </vt:variant>
    </vt:vector>
  </HeadingPairs>
  <TitlesOfParts>
    <vt:vector size="22" baseType="lpstr">
      <vt:lpstr>Sheet</vt:lpstr>
      <vt:lpstr>確定｜List1</vt:lpstr>
      <vt:lpstr>List1</vt:lpstr>
      <vt:lpstr>List2</vt:lpstr>
      <vt:lpstr>List3</vt:lpstr>
      <vt:lpstr>設定用</vt:lpstr>
      <vt:lpstr>List1!Print_Area</vt:lpstr>
      <vt:lpstr>List2!Print_Area</vt:lpstr>
      <vt:lpstr>List3!Print_Area</vt:lpstr>
      <vt:lpstr>Sheet!Print_Area</vt:lpstr>
      <vt:lpstr>'確定｜List1'!Print_Area</vt:lpstr>
      <vt:lpstr>List1!Print_Titles</vt:lpstr>
      <vt:lpstr>List2!Print_Titles</vt:lpstr>
      <vt:lpstr>List3!Print_Titles</vt:lpstr>
      <vt:lpstr>Sheet!Print_Titles</vt:lpstr>
      <vt:lpstr>'確定｜List1'!Print_Titles</vt:lpstr>
      <vt:lpstr>ニルセビマブ</vt:lpstr>
      <vt:lpstr>パリビズマブ</vt:lpstr>
      <vt:lpstr>回シ</vt:lpstr>
      <vt:lpstr>回目</vt:lpstr>
      <vt:lpstr>期間末日</vt:lpstr>
      <vt:lpstr>投与量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2024-10-18T08:01:09Z</dcterms:created>
  <dcterms:modified xsi:type="dcterms:W3CDTF">2025-10-20T09:28:16Z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9088468-0951-4aef-9cc3-0a346e475ddc_Enabled">
    <vt:lpwstr>true</vt:lpwstr>
  </property>
  <property fmtid="{D5CDD505-2E9C-101B-9397-08002B2CF9AE}" pid="3" name="MSIP_Label_d9088468-0951-4aef-9cc3-0a346e475ddc_SetDate">
    <vt:lpwstr>2024-10-21T07:13:37Z</vt:lpwstr>
  </property>
  <property fmtid="{D5CDD505-2E9C-101B-9397-08002B2CF9AE}" pid="4" name="MSIP_Label_d9088468-0951-4aef-9cc3-0a346e475ddc_Method">
    <vt:lpwstr>Privileged</vt:lpwstr>
  </property>
  <property fmtid="{D5CDD505-2E9C-101B-9397-08002B2CF9AE}" pid="5" name="MSIP_Label_d9088468-0951-4aef-9cc3-0a346e475ddc_Name">
    <vt:lpwstr>Public</vt:lpwstr>
  </property>
  <property fmtid="{D5CDD505-2E9C-101B-9397-08002B2CF9AE}" pid="6" name="MSIP_Label_d9088468-0951-4aef-9cc3-0a346e475ddc_SiteId">
    <vt:lpwstr>aca3c8d6-aa71-4e1a-a10e-03572fc58c0b</vt:lpwstr>
  </property>
  <property fmtid="{D5CDD505-2E9C-101B-9397-08002B2CF9AE}" pid="7" name="MSIP_Label_d9088468-0951-4aef-9cc3-0a346e475ddc_ActionId">
    <vt:lpwstr>cc9cb2b1-f2a0-433c-aa7b-3c91c7c9cc4e</vt:lpwstr>
  </property>
  <property fmtid="{D5CDD505-2E9C-101B-9397-08002B2CF9AE}" pid="8" name="MSIP_Label_d9088468-0951-4aef-9cc3-0a346e475ddc_ContentBits">
    <vt:lpwstr>0</vt:lpwstr>
  </property>
</Properties>
</file>